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. DANG\CHI BO SINH VIEN\04. DANG PHI\2019\"/>
    </mc:Choice>
  </mc:AlternateContent>
  <bookViews>
    <workbookView xWindow="0" yWindow="0" windowWidth="19200" windowHeight="11490" firstSheet="4" activeTab="9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HANG-4" sheetId="20" r:id="rId5"/>
    <sheet name="THANG-5" sheetId="17" r:id="rId6"/>
    <sheet name="THANG-6" sheetId="18" r:id="rId7"/>
    <sheet name="QUY II" sheetId="19" r:id="rId8"/>
    <sheet name="THU NHAP TANG THEM QUY 2" sheetId="22" r:id="rId9"/>
    <sheet name="ABC " sheetId="23" r:id="rId10"/>
    <sheet name="THU NHAP TANG THEM QUY 1" sheetId="21" state="hidden" r:id="rId11"/>
  </sheets>
  <externalReferences>
    <externalReference r:id="rId12"/>
  </externalReferences>
  <definedNames>
    <definedName name="_xlnm.Print_Area" localSheetId="9">'ABC '!$A$1:$AC$30</definedName>
  </definedNames>
  <calcPr calcId="162913"/>
</workbook>
</file>

<file path=xl/calcChain.xml><?xml version="1.0" encoding="utf-8"?>
<calcChain xmlns="http://schemas.openxmlformats.org/spreadsheetml/2006/main">
  <c r="Q19" i="23" l="1"/>
  <c r="AB6" i="23" l="1"/>
  <c r="AC6" i="23" s="1"/>
  <c r="AB7" i="23"/>
  <c r="AC7" i="23" s="1"/>
  <c r="AB8" i="23"/>
  <c r="AC8" i="23" s="1"/>
  <c r="AB9" i="23"/>
  <c r="AC9" i="23" s="1"/>
  <c r="AB10" i="23"/>
  <c r="AC10" i="23" s="1"/>
  <c r="AB11" i="23"/>
  <c r="AC11" i="23" s="1"/>
  <c r="AB12" i="23"/>
  <c r="AC12" i="23" s="1"/>
  <c r="AB13" i="23"/>
  <c r="AC13" i="23" s="1"/>
  <c r="AB14" i="23"/>
  <c r="AC14" i="23" s="1"/>
  <c r="AB15" i="23"/>
  <c r="AC15" i="23" s="1"/>
  <c r="AB16" i="23"/>
  <c r="AC16" i="23" s="1"/>
  <c r="AB5" i="23"/>
  <c r="AC5" i="23" s="1"/>
  <c r="AC17" i="23" s="1"/>
  <c r="Q20" i="23" l="1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AB16" i="22" s="1"/>
  <c r="X7" i="22"/>
  <c r="V7" i="22"/>
  <c r="U7" i="22"/>
  <c r="S7" i="22" s="1"/>
  <c r="B7" i="22"/>
  <c r="AB6" i="22"/>
  <c r="P19" i="22" l="1"/>
  <c r="P18" i="22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C16" i="21" l="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C34" i="17" l="1"/>
  <c r="C33" i="17"/>
  <c r="N25" i="20"/>
  <c r="F31" i="16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C34" i="16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sharedStrings.xml><?xml version="1.0" encoding="utf-8"?>
<sst xmlns="http://schemas.openxmlformats.org/spreadsheetml/2006/main" count="687" uniqueCount="197">
  <si>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</si>
  <si>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</si>
  <si>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</si>
  <si>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</si>
  <si>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</si>
  <si>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</si>
  <si>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</si>
  <si>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</si>
  <si>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</si>
  <si>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</si>
  <si>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</si>
  <si>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</si>
  <si>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</si>
  <si>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</si>
  <si>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</si>
  <si>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</si>
  <si>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</si>
  <si>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</si>
  <si>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</si>
  <si>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</si>
  <si>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</si>
  <si>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</si>
  <si>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</si>
  <si>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</si>
  <si>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</si>
  <si>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</si>
  <si>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</si>
  <si>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</si>
  <si>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</si>
  <si>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</si>
  <si>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</si>
  <si>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</si>
  <si>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</si>
  <si>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</si>
  <si>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</si>
  <si>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</si>
  <si>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</si>
  <si>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</si>
  <si>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</si>
  <si>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</si>
  <si>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</si>
  <si>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</si>
  <si>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</si>
  <si>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</si>
  <si>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</si>
  <si>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</si>
  <si>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</si>
  <si>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</si>
  <si>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</si>
  <si>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</si>
  <si>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</si>
  <si>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</si>
  <si>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</si>
  <si>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</si>
  <si>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</si>
  <si>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</si>
  <si>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</si>
  <si>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</si>
  <si>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</si>
  <si>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</si>
  <si>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</si>
  <si>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</si>
  <si>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</si>
  <si>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</si>
  <si>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</si>
  <si>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</si>
  <si>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</si>
  <si>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</si>
  <si>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</si>
  <si>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</si>
  <si>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</si>
  <si>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</si>
  <si>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</si>
  <si>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</si>
  <si>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</si>
  <si>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</si>
  <si>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</si>
  <si>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</si>
  <si>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</si>
  <si>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</si>
  <si>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</si>
  <si>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</si>
  <si>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</si>
  <si>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</si>
  <si>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</si>
  <si>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</si>
  <si>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</si>
  <si>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</si>
  <si>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</si>
  <si>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</si>
  <si>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</si>
  <si>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</si>
  <si>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</si>
  <si>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</si>
  <si>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</si>
  <si>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</si>
  <si>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</si>
  <si>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</si>
  <si>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ĐẢNG PHÍ CHO THU NHẬP TĂNG THÊM QÚY 
1 /2019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</si>
  <si>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</si>
  <si>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</si>
  <si>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</si>
  <si>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</si>
  <si>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</si>
  <si>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</si>
  <si>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</si>
  <si>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</si>
  <si>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</si>
  <si>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</si>
  <si>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</si>
  <si>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</si>
  <si>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</si>
  <si>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</si>
  <si>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</si>
  <si>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</si>
  <si>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</si>
  <si>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</si>
  <si>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</si>
  <si>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</si>
  <si>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</si>
  <si>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</si>
  <si>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</si>
  <si>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</si>
  <si>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</si>
  <si>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</si>
  <si>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</si>
  <si>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</si>
  <si>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</si>
  <si>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</si>
  <si>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</si>
  <si>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</si>
  <si>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</si>
  <si>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</si>
  <si>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</si>
  <si>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</si>
  <si>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</si>
  <si>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</si>
  <si>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</si>
  <si>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</si>
  <si>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</si>
  <si>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</si>
  <si>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</si>
  <si>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</si>
  <si>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</si>
  <si>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</si>
  <si>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</si>
  <si>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</si>
  <si>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</si>
  <si>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</si>
  <si>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</si>
  <si>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</si>
  <si>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</si>
  <si>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</si>
  <si>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</si>
  <si>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</si>
  <si>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</si>
  <si>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</si>
  <si>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</si>
  <si>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</si>
  <si>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</si>
  <si>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TP.Hồ Chí Minh, ngày  08  tháng 7  năm 2019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</si>
  <si>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</si>
  <si>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</si>
  <si>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1/2019) dùng để tính đóng đảng phí 
theo nghị quyết 03/2018/NQ-HĐND, ngày 16 tháng 3 năm 2018</t>
    </r>
  </si>
  <si>
    <t>Họ và tên</t>
  </si>
  <si>
    <t>Thành tiền</t>
  </si>
  <si>
    <t>Tháng 1</t>
  </si>
  <si>
    <t>Tháng 2</t>
  </si>
  <si>
    <t>Tháng 3</t>
  </si>
  <si>
    <t>Tháng 4</t>
  </si>
  <si>
    <t>Tháng 5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</si>
  <si>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</si>
  <si>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</si>
  <si>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</si>
  <si>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</si>
  <si>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</si>
  <si>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</si>
  <si>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</si>
  <si>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</si>
  <si>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</si>
  <si>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</si>
  <si>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</si>
  <si>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</si>
  <si>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</si>
  <si>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</si>
  <si>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</si>
  <si>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</si>
  <si>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</si>
  <si>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</si>
  <si>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</si>
  <si>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</si>
  <si>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</si>
  <si>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</si>
  <si>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</si>
  <si>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ĐẢNG PHÍ CHO THU NHẬP THEO ABC THÁNG 1,2,3,4,5 /2019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</si>
  <si>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1,2,3,4,5/2019 ) 
dùng để tính đóng đảng phí 
</t>
    </r>
  </si>
  <si>
    <t>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</si>
</sst>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(* #,##0_);_(* \(#,##0\);_(* &quot;-&quot;??_);_(@_)"/>
    <numFmt numFmtId="165" formatCode="0.0000"/>
    <numFmt numFmtId="166" formatCode="#,##0.0"/>
    <numFmt numFmtId="167" formatCode="#,##0.0000"/>
    <numFmt numFmtId="168" formatCode="0.000"/>
    <numFmt numFmtId="169" formatCode="_-* #.##0.00\ _€_-;\-* #.##0.00\ _€_-;_-* &quot;-&quot;??\ _€_-;_-@_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69" fontId="7" fillId="0" borderId="0" applyFont="0" applyFill="0" applyBorder="0" applyAlignment="0" applyProtection="0"/>
  </cellStyleXfs>
  <cellXfs count="28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5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7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0" fontId="8" fillId="3" borderId="0" xfId="0" quotePrefix="1" applyFont="1" applyFill="1" applyAlignment="1">
      <alignment horizontal="left" vertical="center" wrapText="1"/>
    </xf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11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8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165" fontId="39" fillId="3" borderId="1" xfId="0" applyNumberFormat="1" applyFont="1" applyFill="1" applyBorder="1" applyAlignment="1">
      <alignment horizontal="right" vertical="center" wrapText="1"/>
    </xf>
    <xf numFmtId="2" fontId="39" fillId="9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165" fontId="39" fillId="10" borderId="1" xfId="0" applyNumberFormat="1" applyFont="1" applyFill="1" applyBorder="1" applyAlignment="1">
      <alignment horizontal="right" vertical="center" wrapText="1"/>
    </xf>
    <xf numFmtId="2" fontId="39" fillId="3" borderId="1" xfId="0" applyNumberFormat="1" applyFont="1" applyFill="1" applyBorder="1" applyAlignment="1">
      <alignment horizontal="right" vertical="center" wrapText="1"/>
    </xf>
    <xf numFmtId="168" fontId="39" fillId="9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11" borderId="1" xfId="0" applyFont="1" applyFill="1" applyBorder="1" applyAlignment="1">
      <alignment horizontal="center" vertical="center" wrapText="1"/>
    </xf>
    <xf numFmtId="9" fontId="39" fillId="11" borderId="1" xfId="0" applyNumberFormat="1" applyFont="1" applyFill="1" applyBorder="1" applyAlignment="1">
      <alignment horizontal="center" vertical="center" wrapText="1"/>
    </xf>
    <xf numFmtId="165" fontId="39" fillId="11" borderId="1" xfId="0" applyNumberFormat="1" applyFont="1" applyFill="1" applyBorder="1" applyAlignment="1">
      <alignment horizontal="right" vertical="center" wrapText="1"/>
    </xf>
    <xf numFmtId="3" fontId="39" fillId="0" borderId="1" xfId="0" applyNumberFormat="1" applyFont="1" applyFill="1" applyBorder="1" applyAlignment="1">
      <alignment horizontal="right" vertical="center" wrapText="1"/>
    </xf>
    <xf numFmtId="2" fontId="39" fillId="11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0" fontId="42" fillId="3" borderId="1" xfId="0" applyFont="1" applyFill="1" applyBorder="1" applyAlignment="1">
      <alignment vertical="center" wrapText="1"/>
    </xf>
    <xf numFmtId="0" fontId="42" fillId="0" borderId="1" xfId="0" applyFont="1" applyFill="1" applyBorder="1" applyAlignment="1">
      <alignment vertical="center" wrapText="1"/>
    </xf>
    <xf numFmtId="0" fontId="42" fillId="3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8" fillId="3" borderId="0" xfId="0" quotePrefix="1" applyFont="1" applyFill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42" fillId="0" borderId="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0" xfId="0" applyNumberFormat="1" applyFont="1" applyFill="1" applyAlignment="1">
      <alignment horizontal="right" wrapText="1"/>
    </xf>
    <xf numFmtId="164" fontId="9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/>
    <xf numFmtId="3" fontId="42" fillId="3" borderId="1" xfId="0" applyNumberFormat="1" applyFont="1" applyFill="1" applyBorder="1" applyAlignment="1">
      <alignment horizontal="right" vertical="center" wrapText="1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9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12328</xdr:colOff>
      <xdr:row>0</xdr:row>
      <xdr:rowOff>430306</xdr:rowOff>
    </xdr:from>
    <xdr:to>
      <xdr:col>27</xdr:col>
      <xdr:colOff>523875</xdr:colOff>
      <xdr:row>0</xdr:row>
      <xdr:rowOff>430307</xdr:rowOff>
    </xdr:to>
    <xdr:cxnSp macro="">
      <xdr:nvCxnSpPr>
        <xdr:cNvPr id="3" name="Straight Connector 2"/>
        <xdr:cNvCxnSpPr/>
      </xdr:nvCxnSpPr>
      <xdr:spPr>
        <a:xfrm flipV="1">
          <a:off x="5346328" y="430306"/>
          <a:ext cx="11211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25" t="s">
        <v>42</v>
      </c>
      <c r="B1" s="226"/>
      <c r="C1" s="226"/>
      <c r="D1" s="226"/>
      <c r="E1" s="226"/>
      <c r="F1" s="226"/>
      <c r="G1" s="225" t="s">
        <v>6</v>
      </c>
      <c r="H1" s="226"/>
      <c r="I1" s="226"/>
      <c r="J1" s="226"/>
      <c r="K1" s="226"/>
    </row>
    <row r="2" spans="1:14" ht="50.25" customHeight="1" x14ac:dyDescent="0.25">
      <c r="A2" s="227" t="s">
        <v>43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29" t="s">
        <v>27</v>
      </c>
      <c r="F3" s="230"/>
      <c r="G3" s="229" t="s">
        <v>28</v>
      </c>
      <c r="H3" s="231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ref="F16" si="4">C16*E16</f>
        <v>0</v>
      </c>
      <c r="G16" s="37"/>
      <c r="H16" s="38"/>
      <c r="I16" s="41">
        <v>1390001</v>
      </c>
      <c r="J16" s="39">
        <f t="shared" ref="J16" si="5"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32" t="s">
        <v>25</v>
      </c>
      <c r="D17" s="233"/>
      <c r="E17" s="233"/>
      <c r="F17" s="233"/>
      <c r="G17" s="233"/>
      <c r="H17" s="233"/>
      <c r="I17" s="233"/>
      <c r="J17" s="234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35"/>
      <c r="D18" s="236"/>
      <c r="E18" s="236"/>
      <c r="F18" s="236"/>
      <c r="G18" s="236"/>
      <c r="H18" s="236"/>
      <c r="I18" s="236"/>
      <c r="J18" s="237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235"/>
      <c r="D19" s="236"/>
      <c r="E19" s="236"/>
      <c r="F19" s="236"/>
      <c r="G19" s="236"/>
      <c r="H19" s="236"/>
      <c r="I19" s="236"/>
      <c r="J19" s="237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235"/>
      <c r="D20" s="236"/>
      <c r="E20" s="236"/>
      <c r="F20" s="236"/>
      <c r="G20" s="236"/>
      <c r="H20" s="236"/>
      <c r="I20" s="236"/>
      <c r="J20" s="237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235"/>
      <c r="D21" s="236"/>
      <c r="E21" s="236"/>
      <c r="F21" s="236"/>
      <c r="G21" s="236"/>
      <c r="H21" s="236"/>
      <c r="I21" s="236"/>
      <c r="J21" s="237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235"/>
      <c r="D22" s="236"/>
      <c r="E22" s="236"/>
      <c r="F22" s="236"/>
      <c r="G22" s="236"/>
      <c r="H22" s="236"/>
      <c r="I22" s="236"/>
      <c r="J22" s="237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235"/>
      <c r="D23" s="236"/>
      <c r="E23" s="236"/>
      <c r="F23" s="236"/>
      <c r="G23" s="236"/>
      <c r="H23" s="236"/>
      <c r="I23" s="236"/>
      <c r="J23" s="237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235"/>
      <c r="D24" s="236"/>
      <c r="E24" s="236"/>
      <c r="F24" s="236"/>
      <c r="G24" s="236"/>
      <c r="H24" s="236"/>
      <c r="I24" s="236"/>
      <c r="J24" s="237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235"/>
      <c r="D25" s="236"/>
      <c r="E25" s="236"/>
      <c r="F25" s="236"/>
      <c r="G25" s="236"/>
      <c r="H25" s="236"/>
      <c r="I25" s="236"/>
      <c r="J25" s="237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235"/>
      <c r="D26" s="236"/>
      <c r="E26" s="236"/>
      <c r="F26" s="236"/>
      <c r="G26" s="236"/>
      <c r="H26" s="236"/>
      <c r="I26" s="236"/>
      <c r="J26" s="237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235"/>
      <c r="D27" s="236"/>
      <c r="E27" s="236"/>
      <c r="F27" s="236"/>
      <c r="G27" s="236"/>
      <c r="H27" s="236"/>
      <c r="I27" s="236"/>
      <c r="J27" s="237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235"/>
      <c r="D28" s="236"/>
      <c r="E28" s="236"/>
      <c r="F28" s="236"/>
      <c r="G28" s="236"/>
      <c r="H28" s="236"/>
      <c r="I28" s="236"/>
      <c r="J28" s="237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235"/>
      <c r="D29" s="236"/>
      <c r="E29" s="236"/>
      <c r="F29" s="236"/>
      <c r="G29" s="236"/>
      <c r="H29" s="236"/>
      <c r="I29" s="236"/>
      <c r="J29" s="237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235"/>
      <c r="D30" s="236"/>
      <c r="E30" s="236"/>
      <c r="F30" s="236"/>
      <c r="G30" s="236"/>
      <c r="H30" s="236"/>
      <c r="I30" s="236"/>
      <c r="J30" s="237"/>
      <c r="K30" s="42">
        <v>3000</v>
      </c>
      <c r="N30" s="43"/>
    </row>
    <row r="31" spans="1:14" s="45" customFormat="1" ht="20.100000000000001" customHeight="1" x14ac:dyDescent="0.25">
      <c r="A31" s="238" t="s">
        <v>7</v>
      </c>
      <c r="B31" s="239"/>
      <c r="C31" s="239"/>
      <c r="D31" s="239"/>
      <c r="E31" s="239"/>
      <c r="F31" s="239"/>
      <c r="G31" s="239"/>
      <c r="H31" s="239"/>
      <c r="I31" s="240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41" t="s">
        <v>44</v>
      </c>
      <c r="B33" s="241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41" t="s">
        <v>45</v>
      </c>
      <c r="B34" s="241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43"/>
      <c r="B36" s="243"/>
      <c r="C36" s="54"/>
      <c r="G36" s="244" t="s">
        <v>46</v>
      </c>
      <c r="H36" s="244"/>
      <c r="I36" s="244"/>
      <c r="J36" s="244"/>
      <c r="K36" s="244"/>
      <c r="L36" s="48"/>
      <c r="M36" s="48"/>
      <c r="N36" s="48"/>
      <c r="O36" s="48"/>
    </row>
    <row r="37" spans="1:15" s="32" customFormat="1" ht="15.75" x14ac:dyDescent="0.25">
      <c r="A37" s="245" t="s">
        <v>37</v>
      </c>
      <c r="B37" s="245"/>
      <c r="C37" s="245"/>
      <c r="D37" s="245"/>
      <c r="E37" s="245"/>
      <c r="F37" s="245"/>
      <c r="G37" s="245" t="s">
        <v>47</v>
      </c>
      <c r="H37" s="245"/>
      <c r="I37" s="245"/>
      <c r="J37" s="245"/>
      <c r="K37" s="245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46" t="s">
        <v>36</v>
      </c>
      <c r="H38" s="246"/>
      <c r="I38" s="246"/>
      <c r="J38" s="246"/>
      <c r="K38" s="246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42" t="s">
        <v>14</v>
      </c>
      <c r="B44" s="242"/>
      <c r="C44" s="242"/>
      <c r="D44" s="242"/>
      <c r="E44" s="242"/>
      <c r="F44" s="242"/>
      <c r="G44" s="242" t="s">
        <v>13</v>
      </c>
      <c r="H44" s="242"/>
      <c r="I44" s="242"/>
      <c r="J44" s="242"/>
      <c r="K44" s="242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25" t="s">
        <v>42</v>
      </c>
      <c r="B1" s="226"/>
      <c r="C1" s="226"/>
      <c r="D1" s="226"/>
      <c r="E1" s="226"/>
      <c r="F1" s="226"/>
      <c r="G1" s="225" t="s">
        <v>6</v>
      </c>
      <c r="H1" s="226"/>
      <c r="I1" s="226"/>
      <c r="J1" s="226"/>
      <c r="K1" s="226"/>
    </row>
    <row r="2" spans="1:14" ht="50.25" customHeight="1" x14ac:dyDescent="0.25">
      <c r="A2" s="227" t="s">
        <v>48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29" t="s">
        <v>27</v>
      </c>
      <c r="F3" s="230"/>
      <c r="G3" s="229" t="s">
        <v>28</v>
      </c>
      <c r="H3" s="231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232" t="s">
        <v>25</v>
      </c>
      <c r="D17" s="233"/>
      <c r="E17" s="233"/>
      <c r="F17" s="233"/>
      <c r="G17" s="233"/>
      <c r="H17" s="233"/>
      <c r="I17" s="233"/>
      <c r="J17" s="234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235"/>
      <c r="D18" s="236"/>
      <c r="E18" s="236"/>
      <c r="F18" s="236"/>
      <c r="G18" s="236"/>
      <c r="H18" s="236"/>
      <c r="I18" s="236"/>
      <c r="J18" s="237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235"/>
      <c r="D19" s="236"/>
      <c r="E19" s="236"/>
      <c r="F19" s="236"/>
      <c r="G19" s="236"/>
      <c r="H19" s="236"/>
      <c r="I19" s="236"/>
      <c r="J19" s="237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235"/>
      <c r="D20" s="236"/>
      <c r="E20" s="236"/>
      <c r="F20" s="236"/>
      <c r="G20" s="236"/>
      <c r="H20" s="236"/>
      <c r="I20" s="236"/>
      <c r="J20" s="237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235"/>
      <c r="D21" s="236"/>
      <c r="E21" s="236"/>
      <c r="F21" s="236"/>
      <c r="G21" s="236"/>
      <c r="H21" s="236"/>
      <c r="I21" s="236"/>
      <c r="J21" s="237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235"/>
      <c r="D22" s="236"/>
      <c r="E22" s="236"/>
      <c r="F22" s="236"/>
      <c r="G22" s="236"/>
      <c r="H22" s="236"/>
      <c r="I22" s="236"/>
      <c r="J22" s="237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235"/>
      <c r="D23" s="236"/>
      <c r="E23" s="236"/>
      <c r="F23" s="236"/>
      <c r="G23" s="236"/>
      <c r="H23" s="236"/>
      <c r="I23" s="236"/>
      <c r="J23" s="237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235"/>
      <c r="D24" s="236"/>
      <c r="E24" s="236"/>
      <c r="F24" s="236"/>
      <c r="G24" s="236"/>
      <c r="H24" s="236"/>
      <c r="I24" s="236"/>
      <c r="J24" s="237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235"/>
      <c r="D25" s="236"/>
      <c r="E25" s="236"/>
      <c r="F25" s="236"/>
      <c r="G25" s="236"/>
      <c r="H25" s="236"/>
      <c r="I25" s="236"/>
      <c r="J25" s="237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235"/>
      <c r="D26" s="236"/>
      <c r="E26" s="236"/>
      <c r="F26" s="236"/>
      <c r="G26" s="236"/>
      <c r="H26" s="236"/>
      <c r="I26" s="236"/>
      <c r="J26" s="237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235"/>
      <c r="D27" s="236"/>
      <c r="E27" s="236"/>
      <c r="F27" s="236"/>
      <c r="G27" s="236"/>
      <c r="H27" s="236"/>
      <c r="I27" s="236"/>
      <c r="J27" s="237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235"/>
      <c r="D28" s="236"/>
      <c r="E28" s="236"/>
      <c r="F28" s="236"/>
      <c r="G28" s="236"/>
      <c r="H28" s="236"/>
      <c r="I28" s="236"/>
      <c r="J28" s="237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235"/>
      <c r="D29" s="236"/>
      <c r="E29" s="236"/>
      <c r="F29" s="236"/>
      <c r="G29" s="236"/>
      <c r="H29" s="236"/>
      <c r="I29" s="236"/>
      <c r="J29" s="237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235"/>
      <c r="D30" s="236"/>
      <c r="E30" s="236"/>
      <c r="F30" s="236"/>
      <c r="G30" s="236"/>
      <c r="H30" s="236"/>
      <c r="I30" s="236"/>
      <c r="J30" s="237"/>
      <c r="K30" s="42">
        <v>3000</v>
      </c>
    </row>
    <row r="31" spans="1:11" s="45" customFormat="1" ht="20.100000000000001" customHeight="1" x14ac:dyDescent="0.25">
      <c r="A31" s="238" t="s">
        <v>7</v>
      </c>
      <c r="B31" s="239"/>
      <c r="C31" s="239"/>
      <c r="D31" s="239"/>
      <c r="E31" s="239"/>
      <c r="F31" s="239"/>
      <c r="G31" s="239"/>
      <c r="H31" s="239"/>
      <c r="I31" s="240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47" t="s">
        <v>44</v>
      </c>
      <c r="B33" s="247"/>
      <c r="C33" s="247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247" t="s">
        <v>49</v>
      </c>
      <c r="B34" s="247"/>
      <c r="C34" s="247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49" t="s">
        <v>50</v>
      </c>
      <c r="H36" s="249"/>
      <c r="I36" s="249"/>
      <c r="J36" s="249"/>
      <c r="K36" s="249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248" t="s">
        <v>37</v>
      </c>
      <c r="B37" s="248"/>
      <c r="C37" s="248"/>
      <c r="D37" s="248"/>
      <c r="E37" s="248"/>
      <c r="F37" s="248"/>
      <c r="G37" s="248" t="s">
        <v>47</v>
      </c>
      <c r="H37" s="248"/>
      <c r="I37" s="248"/>
      <c r="J37" s="248"/>
      <c r="K37" s="248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250" t="s">
        <v>36</v>
      </c>
      <c r="H38" s="250"/>
      <c r="I38" s="250"/>
      <c r="J38" s="250"/>
      <c r="K38" s="250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51"/>
      <c r="E42" s="251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242" t="s">
        <v>14</v>
      </c>
      <c r="B44" s="242"/>
      <c r="C44" s="242"/>
      <c r="D44" s="242"/>
      <c r="E44" s="242"/>
      <c r="F44" s="242"/>
      <c r="G44" s="242" t="s">
        <v>13</v>
      </c>
      <c r="H44" s="242"/>
      <c r="I44" s="242"/>
      <c r="J44" s="242"/>
      <c r="K44" s="242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44:F44"/>
    <mergeCell ref="G36:K36"/>
    <mergeCell ref="G37:K37"/>
    <mergeCell ref="G38:K38"/>
    <mergeCell ref="G44:K44"/>
    <mergeCell ref="D42:E42"/>
    <mergeCell ref="C17:J30"/>
    <mergeCell ref="A31:I31"/>
    <mergeCell ref="A33:C33"/>
    <mergeCell ref="A34:C34"/>
    <mergeCell ref="A37:F37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25" t="s">
        <v>42</v>
      </c>
      <c r="B1" s="226"/>
      <c r="C1" s="226"/>
      <c r="D1" s="226"/>
      <c r="E1" s="226"/>
      <c r="F1" s="226"/>
      <c r="G1" s="225" t="s">
        <v>6</v>
      </c>
      <c r="H1" s="226"/>
      <c r="I1" s="226"/>
      <c r="J1" s="226"/>
      <c r="K1" s="226"/>
    </row>
    <row r="2" spans="1:14" ht="50.25" customHeight="1" x14ac:dyDescent="0.25">
      <c r="A2" s="227" t="s">
        <v>51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29" t="s">
        <v>27</v>
      </c>
      <c r="F3" s="230"/>
      <c r="G3" s="229" t="s">
        <v>28</v>
      </c>
      <c r="H3" s="231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/>
      <c r="I16" s="41">
        <v>1390002</v>
      </c>
      <c r="J16" s="39">
        <f t="shared" ref="J16" si="5"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232" t="s">
        <v>25</v>
      </c>
      <c r="D17" s="233"/>
      <c r="E17" s="233"/>
      <c r="F17" s="233"/>
      <c r="G17" s="233"/>
      <c r="H17" s="233"/>
      <c r="I17" s="233"/>
      <c r="J17" s="234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235"/>
      <c r="D18" s="236"/>
      <c r="E18" s="236"/>
      <c r="F18" s="236"/>
      <c r="G18" s="236"/>
      <c r="H18" s="236"/>
      <c r="I18" s="236"/>
      <c r="J18" s="237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235"/>
      <c r="D19" s="236"/>
      <c r="E19" s="236"/>
      <c r="F19" s="236"/>
      <c r="G19" s="236"/>
      <c r="H19" s="236"/>
      <c r="I19" s="236"/>
      <c r="J19" s="237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235"/>
      <c r="D20" s="236"/>
      <c r="E20" s="236"/>
      <c r="F20" s="236"/>
      <c r="G20" s="236"/>
      <c r="H20" s="236"/>
      <c r="I20" s="236"/>
      <c r="J20" s="237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235"/>
      <c r="D21" s="236"/>
      <c r="E21" s="236"/>
      <c r="F21" s="236"/>
      <c r="G21" s="236"/>
      <c r="H21" s="236"/>
      <c r="I21" s="236"/>
      <c r="J21" s="237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235"/>
      <c r="D22" s="236"/>
      <c r="E22" s="236"/>
      <c r="F22" s="236"/>
      <c r="G22" s="236"/>
      <c r="H22" s="236"/>
      <c r="I22" s="236"/>
      <c r="J22" s="237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235"/>
      <c r="D23" s="236"/>
      <c r="E23" s="236"/>
      <c r="F23" s="236"/>
      <c r="G23" s="236"/>
      <c r="H23" s="236"/>
      <c r="I23" s="236"/>
      <c r="J23" s="237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235"/>
      <c r="D24" s="236"/>
      <c r="E24" s="236"/>
      <c r="F24" s="236"/>
      <c r="G24" s="236"/>
      <c r="H24" s="236"/>
      <c r="I24" s="236"/>
      <c r="J24" s="237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235"/>
      <c r="D25" s="236"/>
      <c r="E25" s="236"/>
      <c r="F25" s="236"/>
      <c r="G25" s="236"/>
      <c r="H25" s="236"/>
      <c r="I25" s="236"/>
      <c r="J25" s="237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235"/>
      <c r="D26" s="236"/>
      <c r="E26" s="236"/>
      <c r="F26" s="236"/>
      <c r="G26" s="236"/>
      <c r="H26" s="236"/>
      <c r="I26" s="236"/>
      <c r="J26" s="237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235"/>
      <c r="D27" s="236"/>
      <c r="E27" s="236"/>
      <c r="F27" s="236"/>
      <c r="G27" s="236"/>
      <c r="H27" s="236"/>
      <c r="I27" s="236"/>
      <c r="J27" s="237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235"/>
      <c r="D28" s="236"/>
      <c r="E28" s="236"/>
      <c r="F28" s="236"/>
      <c r="G28" s="236"/>
      <c r="H28" s="236"/>
      <c r="I28" s="236"/>
      <c r="J28" s="237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235"/>
      <c r="D29" s="236"/>
      <c r="E29" s="236"/>
      <c r="F29" s="236"/>
      <c r="G29" s="236"/>
      <c r="H29" s="236"/>
      <c r="I29" s="236"/>
      <c r="J29" s="237"/>
      <c r="K29" s="42">
        <v>3000</v>
      </c>
    </row>
    <row r="30" spans="1:15" s="45" customFormat="1" ht="20.100000000000001" customHeight="1" x14ac:dyDescent="0.25">
      <c r="A30" s="238" t="s">
        <v>7</v>
      </c>
      <c r="B30" s="239"/>
      <c r="C30" s="239"/>
      <c r="D30" s="239"/>
      <c r="E30" s="239"/>
      <c r="F30" s="239"/>
      <c r="G30" s="239"/>
      <c r="H30" s="239"/>
      <c r="I30" s="240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47" t="s">
        <v>44</v>
      </c>
      <c r="B32" s="247"/>
      <c r="C32" s="247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247" t="s">
        <v>45</v>
      </c>
      <c r="B33" s="247"/>
      <c r="C33" s="247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49" t="s">
        <v>46</v>
      </c>
      <c r="H35" s="249"/>
      <c r="I35" s="249"/>
      <c r="J35" s="249"/>
      <c r="K35" s="249"/>
      <c r="L35" s="20"/>
      <c r="M35" s="20"/>
      <c r="N35" s="20"/>
      <c r="O35" s="20"/>
    </row>
    <row r="36" spans="1:15" s="19" customFormat="1" ht="15.75" x14ac:dyDescent="0.25">
      <c r="A36" s="248" t="s">
        <v>37</v>
      </c>
      <c r="B36" s="248"/>
      <c r="C36" s="248"/>
      <c r="D36" s="248"/>
      <c r="E36" s="248"/>
      <c r="F36" s="248"/>
      <c r="G36" s="248" t="s">
        <v>47</v>
      </c>
      <c r="H36" s="248"/>
      <c r="I36" s="248"/>
      <c r="J36" s="248"/>
      <c r="K36" s="248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50" t="s">
        <v>36</v>
      </c>
      <c r="H37" s="250"/>
      <c r="I37" s="250"/>
      <c r="J37" s="250"/>
      <c r="K37" s="250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51"/>
      <c r="E41" s="251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242" t="s">
        <v>14</v>
      </c>
      <c r="B43" s="242"/>
      <c r="C43" s="242"/>
      <c r="D43" s="242"/>
      <c r="E43" s="242"/>
      <c r="F43" s="242"/>
      <c r="G43" s="242" t="s">
        <v>13</v>
      </c>
      <c r="H43" s="242"/>
      <c r="I43" s="242"/>
      <c r="J43" s="242"/>
      <c r="K43" s="242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10" activePane="bottomLeft" state="frozen"/>
      <selection pane="bottomLeft" sqref="A1:XFD1048576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252" t="s">
        <v>42</v>
      </c>
      <c r="B1" s="252"/>
      <c r="C1" s="252"/>
      <c r="D1" s="253" t="s">
        <v>6</v>
      </c>
      <c r="E1" s="253"/>
      <c r="F1" s="253"/>
    </row>
    <row r="2" spans="1:6" ht="58.5" customHeight="1" x14ac:dyDescent="0.25">
      <c r="A2" s="254" t="s">
        <v>52</v>
      </c>
      <c r="B2" s="255"/>
      <c r="C2" s="255"/>
      <c r="D2" s="255"/>
      <c r="E2" s="255"/>
      <c r="F2" s="255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238" t="s">
        <v>7</v>
      </c>
      <c r="B31" s="239"/>
      <c r="C31" s="239"/>
      <c r="D31" s="239"/>
      <c r="E31" s="239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241" t="s">
        <v>44</v>
      </c>
      <c r="B33" s="241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241" t="s">
        <v>45</v>
      </c>
      <c r="B34" s="241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249" t="s">
        <v>62</v>
      </c>
      <c r="E36" s="249"/>
      <c r="F36" s="249"/>
    </row>
    <row r="37" spans="1:6" s="19" customFormat="1" ht="15.75" x14ac:dyDescent="0.25">
      <c r="A37" s="248" t="s">
        <v>37</v>
      </c>
      <c r="B37" s="248"/>
      <c r="C37" s="248"/>
      <c r="D37" s="248" t="s">
        <v>47</v>
      </c>
      <c r="E37" s="248"/>
      <c r="F37" s="248"/>
    </row>
    <row r="38" spans="1:6" s="19" customFormat="1" ht="16.5" x14ac:dyDescent="0.25">
      <c r="A38"/>
      <c r="B38"/>
      <c r="C38"/>
      <c r="D38" s="250" t="s">
        <v>36</v>
      </c>
      <c r="E38" s="250"/>
      <c r="F38" s="250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42" t="s">
        <v>14</v>
      </c>
      <c r="B44" s="242"/>
      <c r="C44" s="242"/>
      <c r="D44" s="242" t="s">
        <v>13</v>
      </c>
      <c r="E44" s="242"/>
      <c r="F44" s="242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14" workbookViewId="0">
      <selection activeCell="S3" sqref="S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25" t="s">
        <v>70</v>
      </c>
      <c r="B1" s="226"/>
      <c r="C1" s="226"/>
      <c r="D1" s="226"/>
      <c r="E1" s="226"/>
      <c r="F1" s="226"/>
      <c r="G1" s="225" t="s">
        <v>6</v>
      </c>
      <c r="H1" s="226"/>
      <c r="I1" s="226"/>
      <c r="J1" s="226"/>
      <c r="K1" s="226"/>
    </row>
    <row r="2" spans="1:14" ht="50.25" customHeight="1" x14ac:dyDescent="0.25">
      <c r="A2" s="227" t="s">
        <v>63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29" t="s">
        <v>27</v>
      </c>
      <c r="F3" s="230"/>
      <c r="G3" s="229" t="s">
        <v>28</v>
      </c>
      <c r="H3" s="231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4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>(C15+D15+F15+H15)*I15</f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>
        <f t="shared" ref="H16" si="5">(C16+D16+F16)*G16</f>
        <v>0</v>
      </c>
      <c r="I16" s="39">
        <v>1390000</v>
      </c>
      <c r="J16" s="39">
        <f t="shared" ref="J16" si="6">(C16+D16+F16+H16)*I16</f>
        <v>5087400</v>
      </c>
      <c r="K16" s="39">
        <f>J16*1%</f>
        <v>50874</v>
      </c>
    </row>
    <row r="17" spans="1:15" s="32" customFormat="1" ht="20.100000000000001" customHeight="1" x14ac:dyDescent="0.25">
      <c r="A17" s="33">
        <v>13</v>
      </c>
      <c r="B17" s="34" t="s">
        <v>16</v>
      </c>
      <c r="C17" s="232" t="s">
        <v>25</v>
      </c>
      <c r="D17" s="233"/>
      <c r="E17" s="233"/>
      <c r="F17" s="233"/>
      <c r="G17" s="233"/>
      <c r="H17" s="233"/>
      <c r="I17" s="233"/>
      <c r="J17" s="234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235"/>
      <c r="D18" s="236"/>
      <c r="E18" s="236"/>
      <c r="F18" s="236"/>
      <c r="G18" s="236"/>
      <c r="H18" s="236"/>
      <c r="I18" s="236"/>
      <c r="J18" s="237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235"/>
      <c r="D19" s="236"/>
      <c r="E19" s="236"/>
      <c r="F19" s="236"/>
      <c r="G19" s="236"/>
      <c r="H19" s="236"/>
      <c r="I19" s="236"/>
      <c r="J19" s="237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235"/>
      <c r="D20" s="236"/>
      <c r="E20" s="236"/>
      <c r="F20" s="236"/>
      <c r="G20" s="236"/>
      <c r="H20" s="236"/>
      <c r="I20" s="236"/>
      <c r="J20" s="237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235"/>
      <c r="D21" s="236"/>
      <c r="E21" s="236"/>
      <c r="F21" s="236"/>
      <c r="G21" s="236"/>
      <c r="H21" s="236"/>
      <c r="I21" s="236"/>
      <c r="J21" s="237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235"/>
      <c r="D22" s="236"/>
      <c r="E22" s="236"/>
      <c r="F22" s="236"/>
      <c r="G22" s="236"/>
      <c r="H22" s="236"/>
      <c r="I22" s="236"/>
      <c r="J22" s="237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235"/>
      <c r="D23" s="236"/>
      <c r="E23" s="236"/>
      <c r="F23" s="236"/>
      <c r="G23" s="236"/>
      <c r="H23" s="236"/>
      <c r="I23" s="236"/>
      <c r="J23" s="237"/>
      <c r="K23" s="42">
        <v>3000</v>
      </c>
    </row>
    <row r="24" spans="1:15" s="40" customFormat="1" ht="20.100000000000001" customHeight="1" x14ac:dyDescent="0.25">
      <c r="A24" s="33">
        <v>20</v>
      </c>
      <c r="B24" s="34" t="s">
        <v>39</v>
      </c>
      <c r="C24" s="235"/>
      <c r="D24" s="236"/>
      <c r="E24" s="236"/>
      <c r="F24" s="236"/>
      <c r="G24" s="236"/>
      <c r="H24" s="236"/>
      <c r="I24" s="236"/>
      <c r="J24" s="237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235"/>
      <c r="D25" s="236"/>
      <c r="E25" s="236"/>
      <c r="F25" s="236"/>
      <c r="G25" s="236"/>
      <c r="H25" s="236"/>
      <c r="I25" s="236"/>
      <c r="J25" s="237"/>
      <c r="K25" s="42">
        <v>3000</v>
      </c>
      <c r="N25" s="43">
        <f>SUM(K5:K25)</f>
        <v>742234.23</v>
      </c>
    </row>
    <row r="26" spans="1:15" s="32" customFormat="1" ht="20.100000000000001" customHeight="1" x14ac:dyDescent="0.25">
      <c r="A26" s="33">
        <v>22</v>
      </c>
      <c r="B26" s="34" t="s">
        <v>35</v>
      </c>
      <c r="C26" s="235"/>
      <c r="D26" s="236"/>
      <c r="E26" s="236"/>
      <c r="F26" s="236"/>
      <c r="G26" s="236"/>
      <c r="H26" s="236"/>
      <c r="I26" s="236"/>
      <c r="J26" s="237"/>
      <c r="K26" s="42">
        <v>3000</v>
      </c>
      <c r="N26" s="43"/>
    </row>
    <row r="27" spans="1:15" s="32" customFormat="1" ht="20.100000000000001" customHeight="1" x14ac:dyDescent="0.25">
      <c r="A27" s="33">
        <v>23</v>
      </c>
      <c r="B27" s="34" t="s">
        <v>57</v>
      </c>
      <c r="C27" s="235"/>
      <c r="D27" s="236"/>
      <c r="E27" s="236"/>
      <c r="F27" s="236"/>
      <c r="G27" s="236"/>
      <c r="H27" s="236"/>
      <c r="I27" s="236"/>
      <c r="J27" s="237"/>
      <c r="K27" s="42">
        <v>3000</v>
      </c>
      <c r="N27" s="43"/>
    </row>
    <row r="28" spans="1:15" s="32" customFormat="1" ht="20.100000000000001" customHeight="1" x14ac:dyDescent="0.25">
      <c r="A28" s="33">
        <v>24</v>
      </c>
      <c r="B28" s="34" t="s">
        <v>58</v>
      </c>
      <c r="C28" s="235"/>
      <c r="D28" s="236"/>
      <c r="E28" s="236"/>
      <c r="F28" s="236"/>
      <c r="G28" s="236"/>
      <c r="H28" s="236"/>
      <c r="I28" s="236"/>
      <c r="J28" s="237"/>
      <c r="K28" s="42">
        <v>3000</v>
      </c>
      <c r="N28" s="43"/>
    </row>
    <row r="29" spans="1:15" s="32" customFormat="1" ht="20.100000000000001" customHeight="1" x14ac:dyDescent="0.25">
      <c r="A29" s="33">
        <v>25</v>
      </c>
      <c r="B29" s="34" t="s">
        <v>59</v>
      </c>
      <c r="C29" s="235"/>
      <c r="D29" s="236"/>
      <c r="E29" s="236"/>
      <c r="F29" s="236"/>
      <c r="G29" s="236"/>
      <c r="H29" s="236"/>
      <c r="I29" s="236"/>
      <c r="J29" s="237"/>
      <c r="K29" s="42">
        <v>3000</v>
      </c>
      <c r="N29" s="43"/>
    </row>
    <row r="30" spans="1:15" s="45" customFormat="1" ht="29.25" customHeight="1" x14ac:dyDescent="0.25">
      <c r="A30" s="238" t="s">
        <v>7</v>
      </c>
      <c r="B30" s="239"/>
      <c r="C30" s="239"/>
      <c r="D30" s="239"/>
      <c r="E30" s="239"/>
      <c r="F30" s="239"/>
      <c r="G30" s="239"/>
      <c r="H30" s="239"/>
      <c r="I30" s="240"/>
      <c r="J30" s="44">
        <f>SUM(J5:J25)</f>
        <v>71523423</v>
      </c>
      <c r="K30" s="44">
        <f>SUM(K5:K29)</f>
        <v>754234.23</v>
      </c>
    </row>
    <row r="31" spans="1:15" s="32" customFormat="1" ht="11.25" customHeight="1" x14ac:dyDescent="0.25">
      <c r="A31" s="46"/>
      <c r="B31" s="46"/>
      <c r="C31" s="69"/>
      <c r="D31" s="46"/>
      <c r="E31" s="46"/>
      <c r="F31" s="46"/>
      <c r="G31" s="46"/>
      <c r="H31" s="46"/>
      <c r="I31" s="46"/>
      <c r="J31" s="46"/>
      <c r="K31" s="46"/>
    </row>
    <row r="32" spans="1:15" s="32" customFormat="1" ht="22.5" customHeight="1" x14ac:dyDescent="0.25">
      <c r="A32" s="241" t="s">
        <v>44</v>
      </c>
      <c r="B32" s="241"/>
      <c r="C32" s="60">
        <f>K30*30%</f>
        <v>226270.269</v>
      </c>
      <c r="D32" s="61" t="s">
        <v>33</v>
      </c>
      <c r="E32" s="59"/>
      <c r="F32" s="59"/>
      <c r="G32" s="59"/>
      <c r="K32" s="46"/>
      <c r="L32" s="48"/>
      <c r="M32" s="48"/>
      <c r="N32" s="48"/>
      <c r="O32" s="48"/>
    </row>
    <row r="33" spans="1:15" s="32" customFormat="1" ht="24.75" customHeight="1" x14ac:dyDescent="0.25">
      <c r="A33" s="241" t="s">
        <v>45</v>
      </c>
      <c r="B33" s="241"/>
      <c r="C33" s="60">
        <f>K30*70%</f>
        <v>527963.96100000001</v>
      </c>
      <c r="D33" s="61" t="s">
        <v>33</v>
      </c>
      <c r="E33" s="59"/>
      <c r="F33" s="59"/>
      <c r="G33" s="59"/>
      <c r="K33" s="49"/>
      <c r="L33" s="48"/>
      <c r="M33" s="50"/>
      <c r="N33" s="51"/>
      <c r="O33" s="48"/>
    </row>
    <row r="34" spans="1:15" s="32" customFormat="1" ht="15.75" x14ac:dyDescent="0.25">
      <c r="A34" s="46"/>
      <c r="B34" s="46"/>
      <c r="C34" s="69"/>
      <c r="D34" s="46"/>
      <c r="E34" s="46"/>
      <c r="F34" s="46"/>
      <c r="G34" s="46"/>
      <c r="H34" s="46"/>
      <c r="I34" s="46"/>
      <c r="J34" s="46"/>
      <c r="K34" s="49"/>
      <c r="L34" s="48"/>
      <c r="M34" s="52"/>
      <c r="N34" s="53"/>
      <c r="O34" s="48"/>
    </row>
    <row r="35" spans="1:15" s="32" customFormat="1" ht="15.75" x14ac:dyDescent="0.25">
      <c r="A35" s="243"/>
      <c r="B35" s="243"/>
      <c r="C35" s="54"/>
      <c r="G35" s="244" t="s">
        <v>69</v>
      </c>
      <c r="H35" s="244"/>
      <c r="I35" s="244"/>
      <c r="J35" s="244"/>
      <c r="K35" s="244"/>
      <c r="L35" s="48"/>
      <c r="M35" s="48"/>
      <c r="N35" s="48"/>
      <c r="O35" s="48"/>
    </row>
    <row r="36" spans="1:15" s="32" customFormat="1" ht="15.75" x14ac:dyDescent="0.25">
      <c r="A36" s="245" t="s">
        <v>37</v>
      </c>
      <c r="B36" s="245"/>
      <c r="C36" s="245"/>
      <c r="D36" s="245"/>
      <c r="E36" s="245"/>
      <c r="F36" s="245"/>
      <c r="G36" s="245" t="s">
        <v>47</v>
      </c>
      <c r="H36" s="245"/>
      <c r="I36" s="245"/>
      <c r="J36" s="245"/>
      <c r="K36" s="245"/>
      <c r="L36" s="48"/>
      <c r="M36" s="48"/>
      <c r="N36" s="48"/>
      <c r="O36" s="48"/>
    </row>
    <row r="37" spans="1:15" s="32" customFormat="1" ht="16.5" x14ac:dyDescent="0.25">
      <c r="A37" s="54"/>
      <c r="B37" s="54"/>
      <c r="C37" s="54"/>
      <c r="G37" s="246" t="s">
        <v>36</v>
      </c>
      <c r="H37" s="246"/>
      <c r="I37" s="246"/>
      <c r="J37" s="246"/>
      <c r="K37" s="246"/>
    </row>
    <row r="38" spans="1:15" s="32" customFormat="1" ht="15.75" x14ac:dyDescent="0.25">
      <c r="A38" s="54"/>
      <c r="B38" s="54"/>
      <c r="C38" s="54"/>
      <c r="G38" s="54"/>
      <c r="H38" s="54"/>
      <c r="I38" s="54"/>
      <c r="J38" s="54"/>
      <c r="K38" s="54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5"/>
      <c r="B42" s="54"/>
      <c r="C42" s="55"/>
      <c r="G42" s="55"/>
      <c r="H42" s="55"/>
      <c r="I42" s="55"/>
      <c r="J42" s="55"/>
      <c r="K42" s="55"/>
    </row>
    <row r="43" spans="1:15" s="32" customFormat="1" ht="18.75" x14ac:dyDescent="0.3">
      <c r="A43" s="242" t="s">
        <v>14</v>
      </c>
      <c r="B43" s="242"/>
      <c r="C43" s="242"/>
      <c r="D43" s="242"/>
      <c r="E43" s="242"/>
      <c r="F43" s="242"/>
      <c r="G43" s="242" t="s">
        <v>13</v>
      </c>
      <c r="H43" s="242"/>
      <c r="I43" s="242"/>
      <c r="J43" s="242"/>
      <c r="K43" s="242"/>
    </row>
    <row r="44" spans="1:15" s="32" customFormat="1" ht="15.75" x14ac:dyDescent="0.25">
      <c r="A44" s="46"/>
      <c r="B44" s="46"/>
      <c r="C44" s="46"/>
      <c r="D44" s="46"/>
      <c r="E44" s="46"/>
      <c r="F44" s="46"/>
      <c r="G44" s="46"/>
      <c r="H44" s="46"/>
      <c r="I44" s="56"/>
      <c r="J44" s="46"/>
      <c r="K44" s="46"/>
    </row>
    <row r="45" spans="1:15" s="32" customFormat="1" ht="15.75" x14ac:dyDescent="0.25">
      <c r="A45" s="46"/>
      <c r="B45" s="46"/>
      <c r="C45" s="69"/>
      <c r="D45" s="46"/>
      <c r="E45" s="46"/>
      <c r="F45" s="46"/>
      <c r="G45" s="46"/>
      <c r="H45" s="46"/>
      <c r="I45" s="46"/>
      <c r="J45" s="46"/>
      <c r="K45" s="46"/>
    </row>
    <row r="46" spans="1:15" s="32" customFormat="1" ht="15.75" x14ac:dyDescent="0.25">
      <c r="A46" s="46"/>
      <c r="B46" s="46"/>
      <c r="C46" s="46"/>
      <c r="D46" s="46"/>
      <c r="E46" s="46"/>
      <c r="F46" s="46"/>
      <c r="G46" s="46"/>
      <c r="H46" s="46"/>
      <c r="I46" s="56"/>
      <c r="J46" s="46"/>
      <c r="K46" s="46"/>
    </row>
    <row r="47" spans="1:15" s="32" customFormat="1" ht="15.75" x14ac:dyDescent="0.25">
      <c r="A47" s="46"/>
      <c r="B47" s="46"/>
      <c r="C47" s="69"/>
      <c r="D47" s="46"/>
      <c r="E47" s="46"/>
      <c r="F47" s="46"/>
      <c r="G47" s="46"/>
      <c r="H47" s="46"/>
      <c r="I47" s="46"/>
      <c r="J47" s="46"/>
      <c r="K47" s="46"/>
    </row>
    <row r="48" spans="1:15" s="32" customFormat="1" ht="15.75" x14ac:dyDescent="0.25">
      <c r="C48" s="57"/>
    </row>
    <row r="49" spans="3:3" s="32" customFormat="1" ht="15.75" x14ac:dyDescent="0.25">
      <c r="C49" s="57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  <mergeCell ref="C17:J29"/>
    <mergeCell ref="A1:F1"/>
    <mergeCell ref="G1:K1"/>
    <mergeCell ref="A2:K2"/>
    <mergeCell ref="E3:F3"/>
    <mergeCell ref="G3:H3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25" t="s">
        <v>70</v>
      </c>
      <c r="B1" s="226"/>
      <c r="C1" s="226"/>
      <c r="D1" s="226"/>
      <c r="E1" s="226"/>
      <c r="F1" s="226"/>
      <c r="G1" s="225" t="s">
        <v>6</v>
      </c>
      <c r="H1" s="226"/>
      <c r="I1" s="226"/>
      <c r="J1" s="226"/>
      <c r="K1" s="226"/>
    </row>
    <row r="2" spans="1:14" ht="50.25" customHeight="1" x14ac:dyDescent="0.25">
      <c r="A2" s="227" t="s">
        <v>67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29" t="s">
        <v>27</v>
      </c>
      <c r="F3" s="230"/>
      <c r="G3" s="229" t="s">
        <v>28</v>
      </c>
      <c r="H3" s="231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32" t="s">
        <v>25</v>
      </c>
      <c r="D17" s="233"/>
      <c r="E17" s="233"/>
      <c r="F17" s="233"/>
      <c r="G17" s="233"/>
      <c r="H17" s="233"/>
      <c r="I17" s="233"/>
      <c r="J17" s="234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35"/>
      <c r="D18" s="236"/>
      <c r="E18" s="236"/>
      <c r="F18" s="236"/>
      <c r="G18" s="236"/>
      <c r="H18" s="236"/>
      <c r="I18" s="236"/>
      <c r="J18" s="237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235"/>
      <c r="D19" s="236"/>
      <c r="E19" s="236"/>
      <c r="F19" s="236"/>
      <c r="G19" s="236"/>
      <c r="H19" s="236"/>
      <c r="I19" s="236"/>
      <c r="J19" s="237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235"/>
      <c r="D20" s="236"/>
      <c r="E20" s="236"/>
      <c r="F20" s="236"/>
      <c r="G20" s="236"/>
      <c r="H20" s="236"/>
      <c r="I20" s="236"/>
      <c r="J20" s="237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235"/>
      <c r="D21" s="236"/>
      <c r="E21" s="236"/>
      <c r="F21" s="236"/>
      <c r="G21" s="236"/>
      <c r="H21" s="236"/>
      <c r="I21" s="236"/>
      <c r="J21" s="237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235"/>
      <c r="D22" s="236"/>
      <c r="E22" s="236"/>
      <c r="F22" s="236"/>
      <c r="G22" s="236"/>
      <c r="H22" s="236"/>
      <c r="I22" s="236"/>
      <c r="J22" s="237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235"/>
      <c r="D23" s="236"/>
      <c r="E23" s="236"/>
      <c r="F23" s="236"/>
      <c r="G23" s="236"/>
      <c r="H23" s="236"/>
      <c r="I23" s="236"/>
      <c r="J23" s="237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235"/>
      <c r="D24" s="236"/>
      <c r="E24" s="236"/>
      <c r="F24" s="236"/>
      <c r="G24" s="236"/>
      <c r="H24" s="236"/>
      <c r="I24" s="236"/>
      <c r="J24" s="237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35"/>
      <c r="D25" s="236"/>
      <c r="E25" s="236"/>
      <c r="F25" s="236"/>
      <c r="G25" s="236"/>
      <c r="H25" s="236"/>
      <c r="I25" s="236"/>
      <c r="J25" s="237"/>
      <c r="K25" s="42">
        <v>3000</v>
      </c>
      <c r="N25" s="43">
        <f>SUM(K5:K25)</f>
        <v>742234.23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35"/>
      <c r="D26" s="236"/>
      <c r="E26" s="236"/>
      <c r="F26" s="236"/>
      <c r="G26" s="236"/>
      <c r="H26" s="236"/>
      <c r="I26" s="236"/>
      <c r="J26" s="237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35"/>
      <c r="D27" s="236"/>
      <c r="E27" s="236"/>
      <c r="F27" s="236"/>
      <c r="G27" s="236"/>
      <c r="H27" s="236"/>
      <c r="I27" s="236"/>
      <c r="J27" s="237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235"/>
      <c r="D28" s="236"/>
      <c r="E28" s="236"/>
      <c r="F28" s="236"/>
      <c r="G28" s="236"/>
      <c r="H28" s="236"/>
      <c r="I28" s="236"/>
      <c r="J28" s="237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235"/>
      <c r="D29" s="236"/>
      <c r="E29" s="236"/>
      <c r="F29" s="236"/>
      <c r="G29" s="236"/>
      <c r="H29" s="236"/>
      <c r="I29" s="236"/>
      <c r="J29" s="237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235"/>
      <c r="D30" s="236"/>
      <c r="E30" s="236"/>
      <c r="F30" s="236"/>
      <c r="G30" s="236"/>
      <c r="H30" s="236"/>
      <c r="I30" s="236"/>
      <c r="J30" s="237"/>
      <c r="K30" s="42">
        <v>3000</v>
      </c>
      <c r="N30" s="43"/>
    </row>
    <row r="31" spans="1:14" s="45" customFormat="1" ht="29.25" customHeight="1" x14ac:dyDescent="0.25">
      <c r="A31" s="238" t="s">
        <v>7</v>
      </c>
      <c r="B31" s="239"/>
      <c r="C31" s="239"/>
      <c r="D31" s="239"/>
      <c r="E31" s="239"/>
      <c r="F31" s="239"/>
      <c r="G31" s="239"/>
      <c r="H31" s="239"/>
      <c r="I31" s="240"/>
      <c r="J31" s="44">
        <f>SUM(J5:J25)</f>
        <v>71523423</v>
      </c>
      <c r="K31" s="44">
        <f>SUM(K5:K30)</f>
        <v>757234.23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41" t="s">
        <v>44</v>
      </c>
      <c r="B33" s="241"/>
      <c r="C33" s="60">
        <f>K31*30%</f>
        <v>227170.269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41" t="s">
        <v>45</v>
      </c>
      <c r="B34" s="241"/>
      <c r="C34" s="60">
        <f>K31*70%</f>
        <v>530063.96100000001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43"/>
      <c r="B36" s="243"/>
      <c r="C36" s="54"/>
      <c r="G36" s="244" t="s">
        <v>69</v>
      </c>
      <c r="H36" s="244"/>
      <c r="I36" s="244"/>
      <c r="J36" s="244"/>
      <c r="K36" s="244"/>
      <c r="L36" s="48"/>
      <c r="M36" s="48"/>
      <c r="N36" s="48"/>
      <c r="O36" s="48"/>
    </row>
    <row r="37" spans="1:15" s="32" customFormat="1" ht="15.75" x14ac:dyDescent="0.25">
      <c r="A37" s="245" t="s">
        <v>37</v>
      </c>
      <c r="B37" s="245"/>
      <c r="C37" s="245"/>
      <c r="D37" s="245"/>
      <c r="E37" s="245"/>
      <c r="F37" s="245"/>
      <c r="G37" s="245" t="s">
        <v>47</v>
      </c>
      <c r="H37" s="245"/>
      <c r="I37" s="245"/>
      <c r="J37" s="245"/>
      <c r="K37" s="245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46" t="s">
        <v>36</v>
      </c>
      <c r="H38" s="246"/>
      <c r="I38" s="246"/>
      <c r="J38" s="246"/>
      <c r="K38" s="246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42" t="s">
        <v>14</v>
      </c>
      <c r="B44" s="242"/>
      <c r="C44" s="242"/>
      <c r="D44" s="242"/>
      <c r="E44" s="242"/>
      <c r="F44" s="242"/>
      <c r="G44" s="242" t="s">
        <v>13</v>
      </c>
      <c r="H44" s="242"/>
      <c r="I44" s="242"/>
      <c r="J44" s="242"/>
      <c r="K44" s="242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1:F1"/>
    <mergeCell ref="G1:K1"/>
    <mergeCell ref="A2:K2"/>
    <mergeCell ref="E3:F3"/>
    <mergeCell ref="G3:H3"/>
    <mergeCell ref="G36:K36"/>
    <mergeCell ref="A37:F37"/>
    <mergeCell ref="A44:F44"/>
    <mergeCell ref="G44:K44"/>
    <mergeCell ref="A34:B34"/>
    <mergeCell ref="G38:K38"/>
    <mergeCell ref="G37:K37"/>
    <mergeCell ref="A36:B36"/>
  </mergeCells>
  <pageMargins left="0.2" right="0.2" top="0.42" bottom="0.33" header="0.43" footer="0.3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25" t="s">
        <v>71</v>
      </c>
      <c r="B1" s="226"/>
      <c r="C1" s="226"/>
      <c r="D1" s="226"/>
      <c r="E1" s="226"/>
      <c r="F1" s="226"/>
      <c r="G1" s="225" t="s">
        <v>6</v>
      </c>
      <c r="H1" s="226"/>
      <c r="I1" s="226"/>
      <c r="J1" s="226"/>
      <c r="K1" s="226"/>
    </row>
    <row r="2" spans="1:14" ht="50.25" customHeight="1" x14ac:dyDescent="0.25">
      <c r="A2" s="227" t="s">
        <v>66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29" t="s">
        <v>27</v>
      </c>
      <c r="F3" s="230"/>
      <c r="G3" s="229" t="s">
        <v>28</v>
      </c>
      <c r="H3" s="231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0.14000000000000001</v>
      </c>
      <c r="H5" s="38">
        <f>(C5+D5+F5)*G5</f>
        <v>0.65380000000000005</v>
      </c>
      <c r="I5" s="39">
        <v>1390000</v>
      </c>
      <c r="J5" s="39">
        <f t="shared" ref="J5:J16" si="1">(C5+D5+F5+H5)*I5</f>
        <v>7400082</v>
      </c>
      <c r="K5" s="39">
        <f t="shared" ref="K5:K14" si="2">J5*1%</f>
        <v>74000.820000000007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32" t="s">
        <v>25</v>
      </c>
      <c r="D17" s="233"/>
      <c r="E17" s="233"/>
      <c r="F17" s="233"/>
      <c r="G17" s="233"/>
      <c r="H17" s="233"/>
      <c r="I17" s="233"/>
      <c r="J17" s="234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35"/>
      <c r="D18" s="236"/>
      <c r="E18" s="236"/>
      <c r="F18" s="236"/>
      <c r="G18" s="236"/>
      <c r="H18" s="236"/>
      <c r="I18" s="236"/>
      <c r="J18" s="237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235"/>
      <c r="D19" s="236"/>
      <c r="E19" s="236"/>
      <c r="F19" s="236"/>
      <c r="G19" s="236"/>
      <c r="H19" s="236"/>
      <c r="I19" s="236"/>
      <c r="J19" s="237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235"/>
      <c r="D20" s="236"/>
      <c r="E20" s="236"/>
      <c r="F20" s="236"/>
      <c r="G20" s="236"/>
      <c r="H20" s="236"/>
      <c r="I20" s="236"/>
      <c r="J20" s="237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235"/>
      <c r="D21" s="236"/>
      <c r="E21" s="236"/>
      <c r="F21" s="236"/>
      <c r="G21" s="236"/>
      <c r="H21" s="236"/>
      <c r="I21" s="236"/>
      <c r="J21" s="237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235"/>
      <c r="D22" s="236"/>
      <c r="E22" s="236"/>
      <c r="F22" s="236"/>
      <c r="G22" s="236"/>
      <c r="H22" s="236"/>
      <c r="I22" s="236"/>
      <c r="J22" s="237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235"/>
      <c r="D23" s="236"/>
      <c r="E23" s="236"/>
      <c r="F23" s="236"/>
      <c r="G23" s="236"/>
      <c r="H23" s="236"/>
      <c r="I23" s="236"/>
      <c r="J23" s="237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235"/>
      <c r="D24" s="236"/>
      <c r="E24" s="236"/>
      <c r="F24" s="236"/>
      <c r="G24" s="236"/>
      <c r="H24" s="236"/>
      <c r="I24" s="236"/>
      <c r="J24" s="237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35"/>
      <c r="D25" s="236"/>
      <c r="E25" s="236"/>
      <c r="F25" s="236"/>
      <c r="G25" s="236"/>
      <c r="H25" s="236"/>
      <c r="I25" s="236"/>
      <c r="J25" s="237"/>
      <c r="K25" s="42">
        <v>3000</v>
      </c>
      <c r="N25" s="43">
        <f>SUM(K5:K25)</f>
        <v>742883.3600000001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35"/>
      <c r="D26" s="236"/>
      <c r="E26" s="236"/>
      <c r="F26" s="236"/>
      <c r="G26" s="236"/>
      <c r="H26" s="236"/>
      <c r="I26" s="236"/>
      <c r="J26" s="237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35"/>
      <c r="D27" s="236"/>
      <c r="E27" s="236"/>
      <c r="F27" s="236"/>
      <c r="G27" s="236"/>
      <c r="H27" s="236"/>
      <c r="I27" s="236"/>
      <c r="J27" s="237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235"/>
      <c r="D28" s="236"/>
      <c r="E28" s="236"/>
      <c r="F28" s="236"/>
      <c r="G28" s="236"/>
      <c r="H28" s="236"/>
      <c r="I28" s="236"/>
      <c r="J28" s="237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235"/>
      <c r="D29" s="236"/>
      <c r="E29" s="236"/>
      <c r="F29" s="236"/>
      <c r="G29" s="236"/>
      <c r="H29" s="236"/>
      <c r="I29" s="236"/>
      <c r="J29" s="237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235"/>
      <c r="D30" s="236"/>
      <c r="E30" s="236"/>
      <c r="F30" s="236"/>
      <c r="G30" s="236"/>
      <c r="H30" s="236"/>
      <c r="I30" s="236"/>
      <c r="J30" s="237"/>
      <c r="K30" s="42">
        <v>3000</v>
      </c>
      <c r="N30" s="43"/>
    </row>
    <row r="31" spans="1:14" s="45" customFormat="1" ht="29.25" customHeight="1" x14ac:dyDescent="0.25">
      <c r="A31" s="238" t="s">
        <v>7</v>
      </c>
      <c r="B31" s="239"/>
      <c r="C31" s="239"/>
      <c r="D31" s="239"/>
      <c r="E31" s="239"/>
      <c r="F31" s="239"/>
      <c r="G31" s="239"/>
      <c r="H31" s="239"/>
      <c r="I31" s="240"/>
      <c r="J31" s="44">
        <f>SUM(J5:J25)</f>
        <v>71588336</v>
      </c>
      <c r="K31" s="44">
        <f>SUM(K5:K30)</f>
        <v>757883.3600000001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41" t="s">
        <v>44</v>
      </c>
      <c r="B33" s="241"/>
      <c r="C33" s="60">
        <f>K31*30%</f>
        <v>227365.00800000003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41" t="s">
        <v>45</v>
      </c>
      <c r="B34" s="241"/>
      <c r="C34" s="60">
        <f>K31*70%</f>
        <v>530518.35200000007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43"/>
      <c r="B36" s="243"/>
      <c r="C36" s="54"/>
      <c r="G36" s="244" t="s">
        <v>69</v>
      </c>
      <c r="H36" s="244"/>
      <c r="I36" s="244"/>
      <c r="J36" s="244"/>
      <c r="K36" s="244"/>
      <c r="L36" s="48"/>
      <c r="M36" s="48"/>
      <c r="N36" s="48"/>
      <c r="O36" s="48"/>
    </row>
    <row r="37" spans="1:15" s="32" customFormat="1" ht="15.75" x14ac:dyDescent="0.25">
      <c r="A37" s="245" t="s">
        <v>37</v>
      </c>
      <c r="B37" s="245"/>
      <c r="C37" s="245"/>
      <c r="D37" s="245"/>
      <c r="E37" s="245"/>
      <c r="F37" s="245"/>
      <c r="G37" s="245" t="s">
        <v>47</v>
      </c>
      <c r="H37" s="245"/>
      <c r="I37" s="245"/>
      <c r="J37" s="245"/>
      <c r="K37" s="245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46" t="s">
        <v>36</v>
      </c>
      <c r="H38" s="246"/>
      <c r="I38" s="246"/>
      <c r="J38" s="246"/>
      <c r="K38" s="246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42" t="s">
        <v>14</v>
      </c>
      <c r="B44" s="242"/>
      <c r="C44" s="242"/>
      <c r="D44" s="242"/>
      <c r="E44" s="242"/>
      <c r="F44" s="242"/>
      <c r="G44" s="242" t="s">
        <v>13</v>
      </c>
      <c r="H44" s="242"/>
      <c r="I44" s="242"/>
      <c r="J44" s="242"/>
      <c r="K44" s="242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</mergeCells>
  <pageMargins left="0.2" right="0.2" top="0.52" bottom="0.33" header="0.3" footer="0.3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13" workbookViewId="0">
      <selection sqref="A1:C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52" t="s">
        <v>70</v>
      </c>
      <c r="B1" s="252"/>
      <c r="C1" s="252"/>
      <c r="D1" s="253" t="s">
        <v>6</v>
      </c>
      <c r="E1" s="253"/>
      <c r="F1" s="253"/>
    </row>
    <row r="2" spans="1:6" ht="58.5" customHeight="1" x14ac:dyDescent="0.25">
      <c r="A2" s="254" t="s">
        <v>52</v>
      </c>
      <c r="B2" s="255"/>
      <c r="C2" s="255"/>
      <c r="D2" s="255"/>
      <c r="E2" s="255"/>
      <c r="F2" s="255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70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39">
        <v>74000.820000000007</v>
      </c>
      <c r="F4" s="67">
        <f t="shared" ref="F4:F27" si="0">SUM(C4:E4)</f>
        <v>220704.2</v>
      </c>
    </row>
    <row r="5" spans="1:6" s="32" customFormat="1" ht="24.95" customHeight="1" x14ac:dyDescent="0.25">
      <c r="A5" s="33">
        <v>2</v>
      </c>
      <c r="B5" s="34" t="s">
        <v>9</v>
      </c>
      <c r="C5" s="65">
        <v>46287</v>
      </c>
      <c r="D5" s="65">
        <v>46287</v>
      </c>
      <c r="E5" s="65">
        <v>46287</v>
      </c>
      <c r="F5" s="67">
        <f t="shared" si="0"/>
        <v>138861</v>
      </c>
    </row>
    <row r="6" spans="1:6" s="32" customFormat="1" ht="24.95" customHeight="1" x14ac:dyDescent="0.25">
      <c r="A6" s="33">
        <v>3</v>
      </c>
      <c r="B6" s="34" t="s">
        <v>41</v>
      </c>
      <c r="C6" s="65">
        <v>50874</v>
      </c>
      <c r="D6" s="65">
        <v>50874</v>
      </c>
      <c r="E6" s="65">
        <v>50874</v>
      </c>
      <c r="F6" s="67">
        <f t="shared" si="0"/>
        <v>152622</v>
      </c>
    </row>
    <row r="7" spans="1:6" s="32" customFormat="1" ht="24.95" customHeight="1" x14ac:dyDescent="0.25">
      <c r="A7" s="33">
        <v>4</v>
      </c>
      <c r="B7" s="34" t="s">
        <v>11</v>
      </c>
      <c r="C7" s="65">
        <v>50874</v>
      </c>
      <c r="D7" s="65">
        <v>50874</v>
      </c>
      <c r="E7" s="65">
        <v>50874</v>
      </c>
      <c r="F7" s="67">
        <f t="shared" si="0"/>
        <v>152622</v>
      </c>
    </row>
    <row r="8" spans="1:6" s="32" customFormat="1" ht="24.95" customHeight="1" x14ac:dyDescent="0.25">
      <c r="A8" s="33">
        <v>5</v>
      </c>
      <c r="B8" s="34" t="s">
        <v>12</v>
      </c>
      <c r="C8" s="65">
        <v>82374.180000000008</v>
      </c>
      <c r="D8" s="65">
        <v>82374.180000000008</v>
      </c>
      <c r="E8" s="65">
        <v>82374.180000000008</v>
      </c>
      <c r="F8" s="67">
        <f t="shared" si="0"/>
        <v>247122.54000000004</v>
      </c>
    </row>
    <row r="9" spans="1:6" s="32" customFormat="1" ht="24.95" customHeight="1" x14ac:dyDescent="0.25">
      <c r="A9" s="33">
        <v>6</v>
      </c>
      <c r="B9" s="34" t="s">
        <v>38</v>
      </c>
      <c r="C9" s="65">
        <v>78952.000000000015</v>
      </c>
      <c r="D9" s="65">
        <v>78952.000000000015</v>
      </c>
      <c r="E9" s="65">
        <v>78952.000000000015</v>
      </c>
      <c r="F9" s="67">
        <f t="shared" si="0"/>
        <v>236856.00000000006</v>
      </c>
    </row>
    <row r="10" spans="1:6" s="32" customFormat="1" ht="24.95" customHeight="1" x14ac:dyDescent="0.25">
      <c r="A10" s="33">
        <v>7</v>
      </c>
      <c r="B10" s="34" t="s">
        <v>13</v>
      </c>
      <c r="C10" s="65">
        <v>79624.759999999995</v>
      </c>
      <c r="D10" s="65">
        <v>79624.759999999995</v>
      </c>
      <c r="E10" s="65">
        <v>79624.759999999995</v>
      </c>
      <c r="F10" s="67">
        <f>SUM(C10:E10)</f>
        <v>238874.27999999997</v>
      </c>
    </row>
    <row r="11" spans="1:6" s="32" customFormat="1" ht="24.95" customHeight="1" x14ac:dyDescent="0.25">
      <c r="A11" s="33">
        <v>8</v>
      </c>
      <c r="B11" s="34" t="s">
        <v>14</v>
      </c>
      <c r="C11" s="65">
        <v>49358.9</v>
      </c>
      <c r="D11" s="65">
        <v>49358.9</v>
      </c>
      <c r="E11" s="65">
        <v>49358.9</v>
      </c>
      <c r="F11" s="67">
        <f t="shared" si="0"/>
        <v>148076.70000000001</v>
      </c>
    </row>
    <row r="12" spans="1:6" s="32" customFormat="1" ht="24.95" customHeight="1" x14ac:dyDescent="0.25">
      <c r="A12" s="33">
        <v>9</v>
      </c>
      <c r="B12" s="34" t="s">
        <v>15</v>
      </c>
      <c r="C12" s="65">
        <v>79688.700000000012</v>
      </c>
      <c r="D12" s="65">
        <v>79688.700000000012</v>
      </c>
      <c r="E12" s="65">
        <v>79688.700000000012</v>
      </c>
      <c r="F12" s="67">
        <f t="shared" si="0"/>
        <v>239066.10000000003</v>
      </c>
    </row>
    <row r="13" spans="1:6" s="32" customFormat="1" ht="24.95" customHeight="1" x14ac:dyDescent="0.25">
      <c r="A13" s="33">
        <v>10</v>
      </c>
      <c r="B13" s="34" t="s">
        <v>40</v>
      </c>
      <c r="C13" s="65">
        <v>35862</v>
      </c>
      <c r="D13" s="65">
        <v>35862</v>
      </c>
      <c r="E13" s="65">
        <v>35862</v>
      </c>
      <c r="F13" s="67">
        <f t="shared" si="0"/>
        <v>107586</v>
      </c>
    </row>
    <row r="14" spans="1:6" s="32" customFormat="1" ht="24.95" customHeight="1" x14ac:dyDescent="0.25">
      <c r="A14" s="33">
        <v>11</v>
      </c>
      <c r="B14" s="34" t="s">
        <v>60</v>
      </c>
      <c r="C14" s="65">
        <v>37113</v>
      </c>
      <c r="D14" s="65">
        <v>37113</v>
      </c>
      <c r="E14" s="65">
        <v>37113</v>
      </c>
      <c r="F14" s="67">
        <f t="shared" si="0"/>
        <v>111339</v>
      </c>
    </row>
    <row r="15" spans="1:6" s="32" customFormat="1" ht="24.95" customHeight="1" x14ac:dyDescent="0.25">
      <c r="A15" s="33">
        <v>12</v>
      </c>
      <c r="B15" s="34" t="s">
        <v>61</v>
      </c>
      <c r="C15" s="65">
        <v>50874</v>
      </c>
      <c r="D15" s="65">
        <v>50874</v>
      </c>
      <c r="E15" s="65">
        <v>50874</v>
      </c>
      <c r="F15" s="67">
        <f t="shared" si="0"/>
        <v>152622</v>
      </c>
    </row>
    <row r="16" spans="1:6" s="32" customFormat="1" ht="24.95" customHeight="1" x14ac:dyDescent="0.25">
      <c r="A16" s="33">
        <v>13</v>
      </c>
      <c r="B16" s="34" t="s">
        <v>16</v>
      </c>
      <c r="C16" s="67">
        <v>3000</v>
      </c>
      <c r="D16" s="65">
        <v>3000</v>
      </c>
      <c r="E16" s="67">
        <v>3000</v>
      </c>
      <c r="F16" s="67">
        <f t="shared" si="0"/>
        <v>9000</v>
      </c>
    </row>
    <row r="17" spans="1:6" s="32" customFormat="1" ht="24.95" customHeight="1" x14ac:dyDescent="0.25">
      <c r="A17" s="33">
        <v>14</v>
      </c>
      <c r="B17" s="34" t="s">
        <v>17</v>
      </c>
      <c r="C17" s="67">
        <v>3000</v>
      </c>
      <c r="D17" s="67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19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20</v>
      </c>
      <c r="C19" s="67">
        <v>3000</v>
      </c>
      <c r="D19" s="67">
        <v>3000</v>
      </c>
      <c r="E19" s="67">
        <v>3000</v>
      </c>
      <c r="F19" s="67">
        <f t="shared" si="0"/>
        <v>9000</v>
      </c>
    </row>
    <row r="20" spans="1:6" s="32" customFormat="1" ht="24.95" customHeight="1" x14ac:dyDescent="0.25">
      <c r="A20" s="33">
        <v>17</v>
      </c>
      <c r="B20" s="34" t="s">
        <v>21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22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23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39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24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35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57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58</v>
      </c>
      <c r="C27" s="67">
        <v>3000</v>
      </c>
      <c r="D27" s="67">
        <v>0</v>
      </c>
      <c r="E27" s="67">
        <v>0</v>
      </c>
      <c r="F27" s="67">
        <f t="shared" si="0"/>
        <v>3000</v>
      </c>
    </row>
    <row r="28" spans="1:6" s="32" customFormat="1" ht="24.95" customHeight="1" x14ac:dyDescent="0.25">
      <c r="A28" s="33">
        <v>25</v>
      </c>
      <c r="B28" s="34" t="s">
        <v>59</v>
      </c>
      <c r="C28" s="67">
        <v>3000</v>
      </c>
      <c r="D28" s="67">
        <v>3000</v>
      </c>
      <c r="E28" s="67">
        <v>3000</v>
      </c>
      <c r="F28" s="67">
        <f>SUM(C28:E28)</f>
        <v>9000</v>
      </c>
    </row>
    <row r="29" spans="1:6" s="32" customFormat="1" ht="24.95" customHeight="1" x14ac:dyDescent="0.25">
      <c r="A29" s="33">
        <v>26</v>
      </c>
      <c r="B29" s="34" t="s">
        <v>64</v>
      </c>
      <c r="C29" s="67">
        <v>0</v>
      </c>
      <c r="D29" s="67">
        <v>3000</v>
      </c>
      <c r="E29" s="67">
        <v>3000</v>
      </c>
      <c r="F29" s="67">
        <f>SUM(C29:E29)</f>
        <v>6000</v>
      </c>
    </row>
    <row r="30" spans="1:6" s="32" customFormat="1" ht="24.95" customHeight="1" x14ac:dyDescent="0.25">
      <c r="A30" s="33">
        <v>27</v>
      </c>
      <c r="B30" s="74" t="s">
        <v>65</v>
      </c>
      <c r="C30" s="67">
        <v>0</v>
      </c>
      <c r="D30" s="67">
        <v>3000</v>
      </c>
      <c r="E30" s="67">
        <v>3000</v>
      </c>
      <c r="F30" s="67">
        <f>SUM(C30:E30)</f>
        <v>6000</v>
      </c>
    </row>
    <row r="31" spans="1:6" s="45" customFormat="1" ht="24.95" customHeight="1" x14ac:dyDescent="0.25">
      <c r="A31" s="238" t="s">
        <v>7</v>
      </c>
      <c r="B31" s="239"/>
      <c r="C31" s="239"/>
      <c r="D31" s="239"/>
      <c r="E31" s="239"/>
      <c r="F31" s="44">
        <f>SUM(F4:F30)</f>
        <v>2269351.8200000003</v>
      </c>
    </row>
    <row r="32" spans="1:6" s="32" customFormat="1" ht="11.25" customHeight="1" x14ac:dyDescent="0.25">
      <c r="A32" s="46"/>
      <c r="B32" s="46"/>
      <c r="C32" s="72"/>
      <c r="D32" s="46"/>
      <c r="E32" s="46"/>
      <c r="F32" s="46"/>
    </row>
    <row r="33" spans="1:6" s="32" customFormat="1" ht="22.5" customHeight="1" x14ac:dyDescent="0.25">
      <c r="A33" s="241" t="s">
        <v>44</v>
      </c>
      <c r="B33" s="241"/>
      <c r="C33" s="60">
        <f>F31*30%</f>
        <v>680805.54600000009</v>
      </c>
      <c r="D33" s="71" t="s">
        <v>33</v>
      </c>
      <c r="E33" s="59"/>
    </row>
    <row r="34" spans="1:6" s="32" customFormat="1" ht="24.75" customHeight="1" x14ac:dyDescent="0.25">
      <c r="A34" s="241" t="s">
        <v>45</v>
      </c>
      <c r="B34" s="241"/>
      <c r="C34" s="60">
        <f>F31*70%</f>
        <v>1588546.2740000002</v>
      </c>
      <c r="D34" s="71" t="s">
        <v>33</v>
      </c>
      <c r="E34" s="59"/>
    </row>
    <row r="35" spans="1:6" s="19" customFormat="1" ht="15.75" x14ac:dyDescent="0.25">
      <c r="A35" s="6"/>
      <c r="B35" s="6"/>
      <c r="C35" s="73"/>
      <c r="D35" s="6"/>
      <c r="E35" s="6"/>
      <c r="F35" s="9"/>
    </row>
    <row r="36" spans="1:6" s="19" customFormat="1" ht="15.75" x14ac:dyDescent="0.25">
      <c r="C36"/>
      <c r="D36" s="249" t="s">
        <v>68</v>
      </c>
      <c r="E36" s="249"/>
      <c r="F36" s="249"/>
    </row>
    <row r="37" spans="1:6" s="19" customFormat="1" ht="15.75" x14ac:dyDescent="0.25">
      <c r="A37" s="248" t="s">
        <v>37</v>
      </c>
      <c r="B37" s="248"/>
      <c r="C37" s="248"/>
      <c r="D37" s="248" t="s">
        <v>47</v>
      </c>
      <c r="E37" s="248"/>
      <c r="F37" s="248"/>
    </row>
    <row r="38" spans="1:6" s="19" customFormat="1" ht="16.5" x14ac:dyDescent="0.25">
      <c r="A38"/>
      <c r="B38"/>
      <c r="C38"/>
      <c r="D38" s="250" t="s">
        <v>36</v>
      </c>
      <c r="E38" s="250"/>
      <c r="F38" s="250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42" t="s">
        <v>14</v>
      </c>
      <c r="B44" s="242"/>
      <c r="C44" s="242"/>
      <c r="D44" s="242" t="s">
        <v>13</v>
      </c>
      <c r="E44" s="242"/>
      <c r="F44" s="242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3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3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44:C44"/>
    <mergeCell ref="D44:F44"/>
    <mergeCell ref="A34:B34"/>
    <mergeCell ref="D36:F36"/>
    <mergeCell ref="A37:C37"/>
    <mergeCell ref="D37:F37"/>
    <mergeCell ref="D38:F38"/>
    <mergeCell ref="A1:C1"/>
    <mergeCell ref="D1:F1"/>
    <mergeCell ref="A2:F2"/>
    <mergeCell ref="A31:E31"/>
    <mergeCell ref="A33:B33"/>
  </mergeCells>
  <pageMargins left="0.28000000000000003" right="0.3" top="0.52" bottom="0.3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topLeftCell="A4" workbookViewId="0">
      <selection activeCell="AC4" sqref="AC4"/>
    </sheetView>
  </sheetViews>
  <sheetFormatPr defaultColWidth="11.5703125" defaultRowHeight="15.75" x14ac:dyDescent="0.25"/>
  <cols>
    <col min="1" max="1" width="6.140625" style="175" customWidth="1"/>
    <col min="2" max="2" width="22" style="175" hidden="1" customWidth="1"/>
    <col min="3" max="3" width="14" style="176" hidden="1" customWidth="1"/>
    <col min="4" max="4" width="29.140625" style="107" customWidth="1"/>
    <col min="5" max="5" width="16.85546875" style="182" hidden="1" customWidth="1"/>
    <col min="6" max="6" width="6" style="107" hidden="1" customWidth="1"/>
    <col min="7" max="7" width="7.5703125" style="175" hidden="1" customWidth="1"/>
    <col min="8" max="8" width="4.28515625" style="175" hidden="1" customWidth="1"/>
    <col min="9" max="9" width="5.28515625" style="175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7" hidden="1" customWidth="1"/>
    <col min="14" max="14" width="6" style="107" hidden="1" customWidth="1"/>
    <col min="15" max="15" width="4.5703125" style="107" hidden="1" customWidth="1"/>
    <col min="16" max="16" width="19.28515625" style="107" customWidth="1"/>
    <col min="17" max="17" width="9.42578125" style="107" customWidth="1"/>
    <col min="18" max="18" width="8.42578125" style="107" hidden="1" customWidth="1"/>
    <col min="19" max="19" width="8.28515625" style="178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5.140625" style="180" hidden="1" customWidth="1"/>
    <col min="25" max="25" width="11.28515625" style="180" customWidth="1"/>
    <col min="26" max="26" width="9.7109375" style="112" customWidth="1"/>
    <col min="27" max="27" width="12.5703125" style="112" customWidth="1"/>
    <col min="28" max="28" width="13.140625" style="181" customWidth="1"/>
    <col min="29" max="29" width="28.5703125" style="107" customWidth="1"/>
    <col min="30" max="256" width="11.5703125" style="107"/>
    <col min="257" max="257" width="6.140625" style="107" customWidth="1"/>
    <col min="258" max="259" width="0" style="107" hidden="1" customWidth="1"/>
    <col min="260" max="260" width="29.140625" style="107" customWidth="1"/>
    <col min="261" max="271" width="0" style="107" hidden="1" customWidth="1"/>
    <col min="272" max="272" width="19.5703125" style="107" customWidth="1"/>
    <col min="273" max="273" width="10.140625" style="107" customWidth="1"/>
    <col min="274" max="280" width="0" style="107" hidden="1" customWidth="1"/>
    <col min="281" max="281" width="10.140625" style="107" customWidth="1"/>
    <col min="282" max="282" width="10" style="107" customWidth="1"/>
    <col min="283" max="283" width="12.7109375" style="107" customWidth="1"/>
    <col min="284" max="284" width="13" style="107" customWidth="1"/>
    <col min="285" max="285" width="28.5703125" style="107" customWidth="1"/>
    <col min="286" max="512" width="11.5703125" style="107"/>
    <col min="513" max="513" width="6.140625" style="107" customWidth="1"/>
    <col min="514" max="515" width="0" style="107" hidden="1" customWidth="1"/>
    <col min="516" max="516" width="29.140625" style="107" customWidth="1"/>
    <col min="517" max="527" width="0" style="107" hidden="1" customWidth="1"/>
    <col min="528" max="528" width="19.5703125" style="107" customWidth="1"/>
    <col min="529" max="529" width="10.140625" style="107" customWidth="1"/>
    <col min="530" max="536" width="0" style="107" hidden="1" customWidth="1"/>
    <col min="537" max="537" width="10.140625" style="107" customWidth="1"/>
    <col min="538" max="538" width="10" style="107" customWidth="1"/>
    <col min="539" max="539" width="12.7109375" style="107" customWidth="1"/>
    <col min="540" max="540" width="13" style="107" customWidth="1"/>
    <col min="541" max="541" width="28.5703125" style="107" customWidth="1"/>
    <col min="542" max="768" width="11.5703125" style="107"/>
    <col min="769" max="769" width="6.140625" style="107" customWidth="1"/>
    <col min="770" max="771" width="0" style="107" hidden="1" customWidth="1"/>
    <col min="772" max="772" width="29.140625" style="107" customWidth="1"/>
    <col min="773" max="783" width="0" style="107" hidden="1" customWidth="1"/>
    <col min="784" max="784" width="19.5703125" style="107" customWidth="1"/>
    <col min="785" max="785" width="10.140625" style="107" customWidth="1"/>
    <col min="786" max="792" width="0" style="107" hidden="1" customWidth="1"/>
    <col min="793" max="793" width="10.140625" style="107" customWidth="1"/>
    <col min="794" max="794" width="10" style="107" customWidth="1"/>
    <col min="795" max="795" width="12.7109375" style="107" customWidth="1"/>
    <col min="796" max="796" width="13" style="107" customWidth="1"/>
    <col min="797" max="797" width="28.5703125" style="107" customWidth="1"/>
    <col min="798" max="1024" width="11.5703125" style="107"/>
    <col min="1025" max="1025" width="6.140625" style="107" customWidth="1"/>
    <col min="1026" max="1027" width="0" style="107" hidden="1" customWidth="1"/>
    <col min="1028" max="1028" width="29.140625" style="107" customWidth="1"/>
    <col min="1029" max="1039" width="0" style="107" hidden="1" customWidth="1"/>
    <col min="1040" max="1040" width="19.5703125" style="107" customWidth="1"/>
    <col min="1041" max="1041" width="10.140625" style="107" customWidth="1"/>
    <col min="1042" max="1048" width="0" style="107" hidden="1" customWidth="1"/>
    <col min="1049" max="1049" width="10.140625" style="107" customWidth="1"/>
    <col min="1050" max="1050" width="10" style="107" customWidth="1"/>
    <col min="1051" max="1051" width="12.7109375" style="107" customWidth="1"/>
    <col min="1052" max="1052" width="13" style="107" customWidth="1"/>
    <col min="1053" max="1053" width="28.5703125" style="107" customWidth="1"/>
    <col min="1054" max="1280" width="11.5703125" style="107"/>
    <col min="1281" max="1281" width="6.140625" style="107" customWidth="1"/>
    <col min="1282" max="1283" width="0" style="107" hidden="1" customWidth="1"/>
    <col min="1284" max="1284" width="29.140625" style="107" customWidth="1"/>
    <col min="1285" max="1295" width="0" style="107" hidden="1" customWidth="1"/>
    <col min="1296" max="1296" width="19.5703125" style="107" customWidth="1"/>
    <col min="1297" max="1297" width="10.140625" style="107" customWidth="1"/>
    <col min="1298" max="1304" width="0" style="107" hidden="1" customWidth="1"/>
    <col min="1305" max="1305" width="10.140625" style="107" customWidth="1"/>
    <col min="1306" max="1306" width="10" style="107" customWidth="1"/>
    <col min="1307" max="1307" width="12.7109375" style="107" customWidth="1"/>
    <col min="1308" max="1308" width="13" style="107" customWidth="1"/>
    <col min="1309" max="1309" width="28.5703125" style="107" customWidth="1"/>
    <col min="1310" max="1536" width="11.5703125" style="107"/>
    <col min="1537" max="1537" width="6.140625" style="107" customWidth="1"/>
    <col min="1538" max="1539" width="0" style="107" hidden="1" customWidth="1"/>
    <col min="1540" max="1540" width="29.140625" style="107" customWidth="1"/>
    <col min="1541" max="1551" width="0" style="107" hidden="1" customWidth="1"/>
    <col min="1552" max="1552" width="19.5703125" style="107" customWidth="1"/>
    <col min="1553" max="1553" width="10.140625" style="107" customWidth="1"/>
    <col min="1554" max="1560" width="0" style="107" hidden="1" customWidth="1"/>
    <col min="1561" max="1561" width="10.140625" style="107" customWidth="1"/>
    <col min="1562" max="1562" width="10" style="107" customWidth="1"/>
    <col min="1563" max="1563" width="12.7109375" style="107" customWidth="1"/>
    <col min="1564" max="1564" width="13" style="107" customWidth="1"/>
    <col min="1565" max="1565" width="28.5703125" style="107" customWidth="1"/>
    <col min="1566" max="1792" width="11.5703125" style="107"/>
    <col min="1793" max="1793" width="6.140625" style="107" customWidth="1"/>
    <col min="1794" max="1795" width="0" style="107" hidden="1" customWidth="1"/>
    <col min="1796" max="1796" width="29.140625" style="107" customWidth="1"/>
    <col min="1797" max="1807" width="0" style="107" hidden="1" customWidth="1"/>
    <col min="1808" max="1808" width="19.5703125" style="107" customWidth="1"/>
    <col min="1809" max="1809" width="10.140625" style="107" customWidth="1"/>
    <col min="1810" max="1816" width="0" style="107" hidden="1" customWidth="1"/>
    <col min="1817" max="1817" width="10.140625" style="107" customWidth="1"/>
    <col min="1818" max="1818" width="10" style="107" customWidth="1"/>
    <col min="1819" max="1819" width="12.7109375" style="107" customWidth="1"/>
    <col min="1820" max="1820" width="13" style="107" customWidth="1"/>
    <col min="1821" max="1821" width="28.5703125" style="107" customWidth="1"/>
    <col min="1822" max="2048" width="11.5703125" style="107"/>
    <col min="2049" max="2049" width="6.140625" style="107" customWidth="1"/>
    <col min="2050" max="2051" width="0" style="107" hidden="1" customWidth="1"/>
    <col min="2052" max="2052" width="29.140625" style="107" customWidth="1"/>
    <col min="2053" max="2063" width="0" style="107" hidden="1" customWidth="1"/>
    <col min="2064" max="2064" width="19.5703125" style="107" customWidth="1"/>
    <col min="2065" max="2065" width="10.140625" style="107" customWidth="1"/>
    <col min="2066" max="2072" width="0" style="107" hidden="1" customWidth="1"/>
    <col min="2073" max="2073" width="10.140625" style="107" customWidth="1"/>
    <col min="2074" max="2074" width="10" style="107" customWidth="1"/>
    <col min="2075" max="2075" width="12.7109375" style="107" customWidth="1"/>
    <col min="2076" max="2076" width="13" style="107" customWidth="1"/>
    <col min="2077" max="2077" width="28.5703125" style="107" customWidth="1"/>
    <col min="2078" max="2304" width="11.5703125" style="107"/>
    <col min="2305" max="2305" width="6.140625" style="107" customWidth="1"/>
    <col min="2306" max="2307" width="0" style="107" hidden="1" customWidth="1"/>
    <col min="2308" max="2308" width="29.140625" style="107" customWidth="1"/>
    <col min="2309" max="2319" width="0" style="107" hidden="1" customWidth="1"/>
    <col min="2320" max="2320" width="19.5703125" style="107" customWidth="1"/>
    <col min="2321" max="2321" width="10.140625" style="107" customWidth="1"/>
    <col min="2322" max="2328" width="0" style="107" hidden="1" customWidth="1"/>
    <col min="2329" max="2329" width="10.140625" style="107" customWidth="1"/>
    <col min="2330" max="2330" width="10" style="107" customWidth="1"/>
    <col min="2331" max="2331" width="12.7109375" style="107" customWidth="1"/>
    <col min="2332" max="2332" width="13" style="107" customWidth="1"/>
    <col min="2333" max="2333" width="28.5703125" style="107" customWidth="1"/>
    <col min="2334" max="2560" width="11.5703125" style="107"/>
    <col min="2561" max="2561" width="6.140625" style="107" customWidth="1"/>
    <col min="2562" max="2563" width="0" style="107" hidden="1" customWidth="1"/>
    <col min="2564" max="2564" width="29.140625" style="107" customWidth="1"/>
    <col min="2565" max="2575" width="0" style="107" hidden="1" customWidth="1"/>
    <col min="2576" max="2576" width="19.5703125" style="107" customWidth="1"/>
    <col min="2577" max="2577" width="10.140625" style="107" customWidth="1"/>
    <col min="2578" max="2584" width="0" style="107" hidden="1" customWidth="1"/>
    <col min="2585" max="2585" width="10.140625" style="107" customWidth="1"/>
    <col min="2586" max="2586" width="10" style="107" customWidth="1"/>
    <col min="2587" max="2587" width="12.7109375" style="107" customWidth="1"/>
    <col min="2588" max="2588" width="13" style="107" customWidth="1"/>
    <col min="2589" max="2589" width="28.5703125" style="107" customWidth="1"/>
    <col min="2590" max="2816" width="11.5703125" style="107"/>
    <col min="2817" max="2817" width="6.140625" style="107" customWidth="1"/>
    <col min="2818" max="2819" width="0" style="107" hidden="1" customWidth="1"/>
    <col min="2820" max="2820" width="29.140625" style="107" customWidth="1"/>
    <col min="2821" max="2831" width="0" style="107" hidden="1" customWidth="1"/>
    <col min="2832" max="2832" width="19.5703125" style="107" customWidth="1"/>
    <col min="2833" max="2833" width="10.140625" style="107" customWidth="1"/>
    <col min="2834" max="2840" width="0" style="107" hidden="1" customWidth="1"/>
    <col min="2841" max="2841" width="10.140625" style="107" customWidth="1"/>
    <col min="2842" max="2842" width="10" style="107" customWidth="1"/>
    <col min="2843" max="2843" width="12.7109375" style="107" customWidth="1"/>
    <col min="2844" max="2844" width="13" style="107" customWidth="1"/>
    <col min="2845" max="2845" width="28.5703125" style="107" customWidth="1"/>
    <col min="2846" max="3072" width="11.5703125" style="107"/>
    <col min="3073" max="3073" width="6.140625" style="107" customWidth="1"/>
    <col min="3074" max="3075" width="0" style="107" hidden="1" customWidth="1"/>
    <col min="3076" max="3076" width="29.140625" style="107" customWidth="1"/>
    <col min="3077" max="3087" width="0" style="107" hidden="1" customWidth="1"/>
    <col min="3088" max="3088" width="19.5703125" style="107" customWidth="1"/>
    <col min="3089" max="3089" width="10.140625" style="107" customWidth="1"/>
    <col min="3090" max="3096" width="0" style="107" hidden="1" customWidth="1"/>
    <col min="3097" max="3097" width="10.140625" style="107" customWidth="1"/>
    <col min="3098" max="3098" width="10" style="107" customWidth="1"/>
    <col min="3099" max="3099" width="12.7109375" style="107" customWidth="1"/>
    <col min="3100" max="3100" width="13" style="107" customWidth="1"/>
    <col min="3101" max="3101" width="28.5703125" style="107" customWidth="1"/>
    <col min="3102" max="3328" width="11.5703125" style="107"/>
    <col min="3329" max="3329" width="6.140625" style="107" customWidth="1"/>
    <col min="3330" max="3331" width="0" style="107" hidden="1" customWidth="1"/>
    <col min="3332" max="3332" width="29.140625" style="107" customWidth="1"/>
    <col min="3333" max="3343" width="0" style="107" hidden="1" customWidth="1"/>
    <col min="3344" max="3344" width="19.5703125" style="107" customWidth="1"/>
    <col min="3345" max="3345" width="10.140625" style="107" customWidth="1"/>
    <col min="3346" max="3352" width="0" style="107" hidden="1" customWidth="1"/>
    <col min="3353" max="3353" width="10.140625" style="107" customWidth="1"/>
    <col min="3354" max="3354" width="10" style="107" customWidth="1"/>
    <col min="3355" max="3355" width="12.7109375" style="107" customWidth="1"/>
    <col min="3356" max="3356" width="13" style="107" customWidth="1"/>
    <col min="3357" max="3357" width="28.5703125" style="107" customWidth="1"/>
    <col min="3358" max="3584" width="11.5703125" style="107"/>
    <col min="3585" max="3585" width="6.140625" style="107" customWidth="1"/>
    <col min="3586" max="3587" width="0" style="107" hidden="1" customWidth="1"/>
    <col min="3588" max="3588" width="29.140625" style="107" customWidth="1"/>
    <col min="3589" max="3599" width="0" style="107" hidden="1" customWidth="1"/>
    <col min="3600" max="3600" width="19.5703125" style="107" customWidth="1"/>
    <col min="3601" max="3601" width="10.140625" style="107" customWidth="1"/>
    <col min="3602" max="3608" width="0" style="107" hidden="1" customWidth="1"/>
    <col min="3609" max="3609" width="10.140625" style="107" customWidth="1"/>
    <col min="3610" max="3610" width="10" style="107" customWidth="1"/>
    <col min="3611" max="3611" width="12.7109375" style="107" customWidth="1"/>
    <col min="3612" max="3612" width="13" style="107" customWidth="1"/>
    <col min="3613" max="3613" width="28.5703125" style="107" customWidth="1"/>
    <col min="3614" max="3840" width="11.5703125" style="107"/>
    <col min="3841" max="3841" width="6.140625" style="107" customWidth="1"/>
    <col min="3842" max="3843" width="0" style="107" hidden="1" customWidth="1"/>
    <col min="3844" max="3844" width="29.140625" style="107" customWidth="1"/>
    <col min="3845" max="3855" width="0" style="107" hidden="1" customWidth="1"/>
    <col min="3856" max="3856" width="19.5703125" style="107" customWidth="1"/>
    <col min="3857" max="3857" width="10.140625" style="107" customWidth="1"/>
    <col min="3858" max="3864" width="0" style="107" hidden="1" customWidth="1"/>
    <col min="3865" max="3865" width="10.140625" style="107" customWidth="1"/>
    <col min="3866" max="3866" width="10" style="107" customWidth="1"/>
    <col min="3867" max="3867" width="12.7109375" style="107" customWidth="1"/>
    <col min="3868" max="3868" width="13" style="107" customWidth="1"/>
    <col min="3869" max="3869" width="28.5703125" style="107" customWidth="1"/>
    <col min="3870" max="4096" width="11.5703125" style="107"/>
    <col min="4097" max="4097" width="6.140625" style="107" customWidth="1"/>
    <col min="4098" max="4099" width="0" style="107" hidden="1" customWidth="1"/>
    <col min="4100" max="4100" width="29.140625" style="107" customWidth="1"/>
    <col min="4101" max="4111" width="0" style="107" hidden="1" customWidth="1"/>
    <col min="4112" max="4112" width="19.5703125" style="107" customWidth="1"/>
    <col min="4113" max="4113" width="10.140625" style="107" customWidth="1"/>
    <col min="4114" max="4120" width="0" style="107" hidden="1" customWidth="1"/>
    <col min="4121" max="4121" width="10.140625" style="107" customWidth="1"/>
    <col min="4122" max="4122" width="10" style="107" customWidth="1"/>
    <col min="4123" max="4123" width="12.7109375" style="107" customWidth="1"/>
    <col min="4124" max="4124" width="13" style="107" customWidth="1"/>
    <col min="4125" max="4125" width="28.5703125" style="107" customWidth="1"/>
    <col min="4126" max="4352" width="11.5703125" style="107"/>
    <col min="4353" max="4353" width="6.140625" style="107" customWidth="1"/>
    <col min="4354" max="4355" width="0" style="107" hidden="1" customWidth="1"/>
    <col min="4356" max="4356" width="29.140625" style="107" customWidth="1"/>
    <col min="4357" max="4367" width="0" style="107" hidden="1" customWidth="1"/>
    <col min="4368" max="4368" width="19.5703125" style="107" customWidth="1"/>
    <col min="4369" max="4369" width="10.140625" style="107" customWidth="1"/>
    <col min="4370" max="4376" width="0" style="107" hidden="1" customWidth="1"/>
    <col min="4377" max="4377" width="10.140625" style="107" customWidth="1"/>
    <col min="4378" max="4378" width="10" style="107" customWidth="1"/>
    <col min="4379" max="4379" width="12.7109375" style="107" customWidth="1"/>
    <col min="4380" max="4380" width="13" style="107" customWidth="1"/>
    <col min="4381" max="4381" width="28.5703125" style="107" customWidth="1"/>
    <col min="4382" max="4608" width="11.5703125" style="107"/>
    <col min="4609" max="4609" width="6.140625" style="107" customWidth="1"/>
    <col min="4610" max="4611" width="0" style="107" hidden="1" customWidth="1"/>
    <col min="4612" max="4612" width="29.140625" style="107" customWidth="1"/>
    <col min="4613" max="4623" width="0" style="107" hidden="1" customWidth="1"/>
    <col min="4624" max="4624" width="19.5703125" style="107" customWidth="1"/>
    <col min="4625" max="4625" width="10.140625" style="107" customWidth="1"/>
    <col min="4626" max="4632" width="0" style="107" hidden="1" customWidth="1"/>
    <col min="4633" max="4633" width="10.140625" style="107" customWidth="1"/>
    <col min="4634" max="4634" width="10" style="107" customWidth="1"/>
    <col min="4635" max="4635" width="12.7109375" style="107" customWidth="1"/>
    <col min="4636" max="4636" width="13" style="107" customWidth="1"/>
    <col min="4637" max="4637" width="28.5703125" style="107" customWidth="1"/>
    <col min="4638" max="4864" width="11.5703125" style="107"/>
    <col min="4865" max="4865" width="6.140625" style="107" customWidth="1"/>
    <col min="4866" max="4867" width="0" style="107" hidden="1" customWidth="1"/>
    <col min="4868" max="4868" width="29.140625" style="107" customWidth="1"/>
    <col min="4869" max="4879" width="0" style="107" hidden="1" customWidth="1"/>
    <col min="4880" max="4880" width="19.5703125" style="107" customWidth="1"/>
    <col min="4881" max="4881" width="10.140625" style="107" customWidth="1"/>
    <col min="4882" max="4888" width="0" style="107" hidden="1" customWidth="1"/>
    <col min="4889" max="4889" width="10.140625" style="107" customWidth="1"/>
    <col min="4890" max="4890" width="10" style="107" customWidth="1"/>
    <col min="4891" max="4891" width="12.7109375" style="107" customWidth="1"/>
    <col min="4892" max="4892" width="13" style="107" customWidth="1"/>
    <col min="4893" max="4893" width="28.5703125" style="107" customWidth="1"/>
    <col min="4894" max="5120" width="11.5703125" style="107"/>
    <col min="5121" max="5121" width="6.140625" style="107" customWidth="1"/>
    <col min="5122" max="5123" width="0" style="107" hidden="1" customWidth="1"/>
    <col min="5124" max="5124" width="29.140625" style="107" customWidth="1"/>
    <col min="5125" max="5135" width="0" style="107" hidden="1" customWidth="1"/>
    <col min="5136" max="5136" width="19.5703125" style="107" customWidth="1"/>
    <col min="5137" max="5137" width="10.140625" style="107" customWidth="1"/>
    <col min="5138" max="5144" width="0" style="107" hidden="1" customWidth="1"/>
    <col min="5145" max="5145" width="10.140625" style="107" customWidth="1"/>
    <col min="5146" max="5146" width="10" style="107" customWidth="1"/>
    <col min="5147" max="5147" width="12.7109375" style="107" customWidth="1"/>
    <col min="5148" max="5148" width="13" style="107" customWidth="1"/>
    <col min="5149" max="5149" width="28.5703125" style="107" customWidth="1"/>
    <col min="5150" max="5376" width="11.5703125" style="107"/>
    <col min="5377" max="5377" width="6.140625" style="107" customWidth="1"/>
    <col min="5378" max="5379" width="0" style="107" hidden="1" customWidth="1"/>
    <col min="5380" max="5380" width="29.140625" style="107" customWidth="1"/>
    <col min="5381" max="5391" width="0" style="107" hidden="1" customWidth="1"/>
    <col min="5392" max="5392" width="19.5703125" style="107" customWidth="1"/>
    <col min="5393" max="5393" width="10.140625" style="107" customWidth="1"/>
    <col min="5394" max="5400" width="0" style="107" hidden="1" customWidth="1"/>
    <col min="5401" max="5401" width="10.140625" style="107" customWidth="1"/>
    <col min="5402" max="5402" width="10" style="107" customWidth="1"/>
    <col min="5403" max="5403" width="12.7109375" style="107" customWidth="1"/>
    <col min="5404" max="5404" width="13" style="107" customWidth="1"/>
    <col min="5405" max="5405" width="28.5703125" style="107" customWidth="1"/>
    <col min="5406" max="5632" width="11.5703125" style="107"/>
    <col min="5633" max="5633" width="6.140625" style="107" customWidth="1"/>
    <col min="5634" max="5635" width="0" style="107" hidden="1" customWidth="1"/>
    <col min="5636" max="5636" width="29.140625" style="107" customWidth="1"/>
    <col min="5637" max="5647" width="0" style="107" hidden="1" customWidth="1"/>
    <col min="5648" max="5648" width="19.5703125" style="107" customWidth="1"/>
    <col min="5649" max="5649" width="10.140625" style="107" customWidth="1"/>
    <col min="5650" max="5656" width="0" style="107" hidden="1" customWidth="1"/>
    <col min="5657" max="5657" width="10.140625" style="107" customWidth="1"/>
    <col min="5658" max="5658" width="10" style="107" customWidth="1"/>
    <col min="5659" max="5659" width="12.7109375" style="107" customWidth="1"/>
    <col min="5660" max="5660" width="13" style="107" customWidth="1"/>
    <col min="5661" max="5661" width="28.5703125" style="107" customWidth="1"/>
    <col min="5662" max="5888" width="11.5703125" style="107"/>
    <col min="5889" max="5889" width="6.140625" style="107" customWidth="1"/>
    <col min="5890" max="5891" width="0" style="107" hidden="1" customWidth="1"/>
    <col min="5892" max="5892" width="29.140625" style="107" customWidth="1"/>
    <col min="5893" max="5903" width="0" style="107" hidden="1" customWidth="1"/>
    <col min="5904" max="5904" width="19.5703125" style="107" customWidth="1"/>
    <col min="5905" max="5905" width="10.140625" style="107" customWidth="1"/>
    <col min="5906" max="5912" width="0" style="107" hidden="1" customWidth="1"/>
    <col min="5913" max="5913" width="10.140625" style="107" customWidth="1"/>
    <col min="5914" max="5914" width="10" style="107" customWidth="1"/>
    <col min="5915" max="5915" width="12.7109375" style="107" customWidth="1"/>
    <col min="5916" max="5916" width="13" style="107" customWidth="1"/>
    <col min="5917" max="5917" width="28.5703125" style="107" customWidth="1"/>
    <col min="5918" max="6144" width="11.5703125" style="107"/>
    <col min="6145" max="6145" width="6.140625" style="107" customWidth="1"/>
    <col min="6146" max="6147" width="0" style="107" hidden="1" customWidth="1"/>
    <col min="6148" max="6148" width="29.140625" style="107" customWidth="1"/>
    <col min="6149" max="6159" width="0" style="107" hidden="1" customWidth="1"/>
    <col min="6160" max="6160" width="19.5703125" style="107" customWidth="1"/>
    <col min="6161" max="6161" width="10.140625" style="107" customWidth="1"/>
    <col min="6162" max="6168" width="0" style="107" hidden="1" customWidth="1"/>
    <col min="6169" max="6169" width="10.140625" style="107" customWidth="1"/>
    <col min="6170" max="6170" width="10" style="107" customWidth="1"/>
    <col min="6171" max="6171" width="12.7109375" style="107" customWidth="1"/>
    <col min="6172" max="6172" width="13" style="107" customWidth="1"/>
    <col min="6173" max="6173" width="28.5703125" style="107" customWidth="1"/>
    <col min="6174" max="6400" width="11.5703125" style="107"/>
    <col min="6401" max="6401" width="6.140625" style="107" customWidth="1"/>
    <col min="6402" max="6403" width="0" style="107" hidden="1" customWidth="1"/>
    <col min="6404" max="6404" width="29.140625" style="107" customWidth="1"/>
    <col min="6405" max="6415" width="0" style="107" hidden="1" customWidth="1"/>
    <col min="6416" max="6416" width="19.5703125" style="107" customWidth="1"/>
    <col min="6417" max="6417" width="10.140625" style="107" customWidth="1"/>
    <col min="6418" max="6424" width="0" style="107" hidden="1" customWidth="1"/>
    <col min="6425" max="6425" width="10.140625" style="107" customWidth="1"/>
    <col min="6426" max="6426" width="10" style="107" customWidth="1"/>
    <col min="6427" max="6427" width="12.7109375" style="107" customWidth="1"/>
    <col min="6428" max="6428" width="13" style="107" customWidth="1"/>
    <col min="6429" max="6429" width="28.5703125" style="107" customWidth="1"/>
    <col min="6430" max="6656" width="11.5703125" style="107"/>
    <col min="6657" max="6657" width="6.140625" style="107" customWidth="1"/>
    <col min="6658" max="6659" width="0" style="107" hidden="1" customWidth="1"/>
    <col min="6660" max="6660" width="29.140625" style="107" customWidth="1"/>
    <col min="6661" max="6671" width="0" style="107" hidden="1" customWidth="1"/>
    <col min="6672" max="6672" width="19.5703125" style="107" customWidth="1"/>
    <col min="6673" max="6673" width="10.140625" style="107" customWidth="1"/>
    <col min="6674" max="6680" width="0" style="107" hidden="1" customWidth="1"/>
    <col min="6681" max="6681" width="10.140625" style="107" customWidth="1"/>
    <col min="6682" max="6682" width="10" style="107" customWidth="1"/>
    <col min="6683" max="6683" width="12.7109375" style="107" customWidth="1"/>
    <col min="6684" max="6684" width="13" style="107" customWidth="1"/>
    <col min="6685" max="6685" width="28.5703125" style="107" customWidth="1"/>
    <col min="6686" max="6912" width="11.5703125" style="107"/>
    <col min="6913" max="6913" width="6.140625" style="107" customWidth="1"/>
    <col min="6914" max="6915" width="0" style="107" hidden="1" customWidth="1"/>
    <col min="6916" max="6916" width="29.140625" style="107" customWidth="1"/>
    <col min="6917" max="6927" width="0" style="107" hidden="1" customWidth="1"/>
    <col min="6928" max="6928" width="19.5703125" style="107" customWidth="1"/>
    <col min="6929" max="6929" width="10.140625" style="107" customWidth="1"/>
    <col min="6930" max="6936" width="0" style="107" hidden="1" customWidth="1"/>
    <col min="6937" max="6937" width="10.140625" style="107" customWidth="1"/>
    <col min="6938" max="6938" width="10" style="107" customWidth="1"/>
    <col min="6939" max="6939" width="12.7109375" style="107" customWidth="1"/>
    <col min="6940" max="6940" width="13" style="107" customWidth="1"/>
    <col min="6941" max="6941" width="28.5703125" style="107" customWidth="1"/>
    <col min="6942" max="7168" width="11.5703125" style="107"/>
    <col min="7169" max="7169" width="6.140625" style="107" customWidth="1"/>
    <col min="7170" max="7171" width="0" style="107" hidden="1" customWidth="1"/>
    <col min="7172" max="7172" width="29.140625" style="107" customWidth="1"/>
    <col min="7173" max="7183" width="0" style="107" hidden="1" customWidth="1"/>
    <col min="7184" max="7184" width="19.5703125" style="107" customWidth="1"/>
    <col min="7185" max="7185" width="10.140625" style="107" customWidth="1"/>
    <col min="7186" max="7192" width="0" style="107" hidden="1" customWidth="1"/>
    <col min="7193" max="7193" width="10.140625" style="107" customWidth="1"/>
    <col min="7194" max="7194" width="10" style="107" customWidth="1"/>
    <col min="7195" max="7195" width="12.7109375" style="107" customWidth="1"/>
    <col min="7196" max="7196" width="13" style="107" customWidth="1"/>
    <col min="7197" max="7197" width="28.5703125" style="107" customWidth="1"/>
    <col min="7198" max="7424" width="11.5703125" style="107"/>
    <col min="7425" max="7425" width="6.140625" style="107" customWidth="1"/>
    <col min="7426" max="7427" width="0" style="107" hidden="1" customWidth="1"/>
    <col min="7428" max="7428" width="29.140625" style="107" customWidth="1"/>
    <col min="7429" max="7439" width="0" style="107" hidden="1" customWidth="1"/>
    <col min="7440" max="7440" width="19.5703125" style="107" customWidth="1"/>
    <col min="7441" max="7441" width="10.140625" style="107" customWidth="1"/>
    <col min="7442" max="7448" width="0" style="107" hidden="1" customWidth="1"/>
    <col min="7449" max="7449" width="10.140625" style="107" customWidth="1"/>
    <col min="7450" max="7450" width="10" style="107" customWidth="1"/>
    <col min="7451" max="7451" width="12.7109375" style="107" customWidth="1"/>
    <col min="7452" max="7452" width="13" style="107" customWidth="1"/>
    <col min="7453" max="7453" width="28.5703125" style="107" customWidth="1"/>
    <col min="7454" max="7680" width="11.5703125" style="107"/>
    <col min="7681" max="7681" width="6.140625" style="107" customWidth="1"/>
    <col min="7682" max="7683" width="0" style="107" hidden="1" customWidth="1"/>
    <col min="7684" max="7684" width="29.140625" style="107" customWidth="1"/>
    <col min="7685" max="7695" width="0" style="107" hidden="1" customWidth="1"/>
    <col min="7696" max="7696" width="19.5703125" style="107" customWidth="1"/>
    <col min="7697" max="7697" width="10.140625" style="107" customWidth="1"/>
    <col min="7698" max="7704" width="0" style="107" hidden="1" customWidth="1"/>
    <col min="7705" max="7705" width="10.140625" style="107" customWidth="1"/>
    <col min="7706" max="7706" width="10" style="107" customWidth="1"/>
    <col min="7707" max="7707" width="12.7109375" style="107" customWidth="1"/>
    <col min="7708" max="7708" width="13" style="107" customWidth="1"/>
    <col min="7709" max="7709" width="28.5703125" style="107" customWidth="1"/>
    <col min="7710" max="7936" width="11.5703125" style="107"/>
    <col min="7937" max="7937" width="6.140625" style="107" customWidth="1"/>
    <col min="7938" max="7939" width="0" style="107" hidden="1" customWidth="1"/>
    <col min="7940" max="7940" width="29.140625" style="107" customWidth="1"/>
    <col min="7941" max="7951" width="0" style="107" hidden="1" customWidth="1"/>
    <col min="7952" max="7952" width="19.5703125" style="107" customWidth="1"/>
    <col min="7953" max="7953" width="10.140625" style="107" customWidth="1"/>
    <col min="7954" max="7960" width="0" style="107" hidden="1" customWidth="1"/>
    <col min="7961" max="7961" width="10.140625" style="107" customWidth="1"/>
    <col min="7962" max="7962" width="10" style="107" customWidth="1"/>
    <col min="7963" max="7963" width="12.7109375" style="107" customWidth="1"/>
    <col min="7964" max="7964" width="13" style="107" customWidth="1"/>
    <col min="7965" max="7965" width="28.5703125" style="107" customWidth="1"/>
    <col min="7966" max="8192" width="11.5703125" style="107"/>
    <col min="8193" max="8193" width="6.140625" style="107" customWidth="1"/>
    <col min="8194" max="8195" width="0" style="107" hidden="1" customWidth="1"/>
    <col min="8196" max="8196" width="29.140625" style="107" customWidth="1"/>
    <col min="8197" max="8207" width="0" style="107" hidden="1" customWidth="1"/>
    <col min="8208" max="8208" width="19.5703125" style="107" customWidth="1"/>
    <col min="8209" max="8209" width="10.140625" style="107" customWidth="1"/>
    <col min="8210" max="8216" width="0" style="107" hidden="1" customWidth="1"/>
    <col min="8217" max="8217" width="10.140625" style="107" customWidth="1"/>
    <col min="8218" max="8218" width="10" style="107" customWidth="1"/>
    <col min="8219" max="8219" width="12.7109375" style="107" customWidth="1"/>
    <col min="8220" max="8220" width="13" style="107" customWidth="1"/>
    <col min="8221" max="8221" width="28.5703125" style="107" customWidth="1"/>
    <col min="8222" max="8448" width="11.5703125" style="107"/>
    <col min="8449" max="8449" width="6.140625" style="107" customWidth="1"/>
    <col min="8450" max="8451" width="0" style="107" hidden="1" customWidth="1"/>
    <col min="8452" max="8452" width="29.140625" style="107" customWidth="1"/>
    <col min="8453" max="8463" width="0" style="107" hidden="1" customWidth="1"/>
    <col min="8464" max="8464" width="19.5703125" style="107" customWidth="1"/>
    <col min="8465" max="8465" width="10.140625" style="107" customWidth="1"/>
    <col min="8466" max="8472" width="0" style="107" hidden="1" customWidth="1"/>
    <col min="8473" max="8473" width="10.140625" style="107" customWidth="1"/>
    <col min="8474" max="8474" width="10" style="107" customWidth="1"/>
    <col min="8475" max="8475" width="12.7109375" style="107" customWidth="1"/>
    <col min="8476" max="8476" width="13" style="107" customWidth="1"/>
    <col min="8477" max="8477" width="28.5703125" style="107" customWidth="1"/>
    <col min="8478" max="8704" width="11.5703125" style="107"/>
    <col min="8705" max="8705" width="6.140625" style="107" customWidth="1"/>
    <col min="8706" max="8707" width="0" style="107" hidden="1" customWidth="1"/>
    <col min="8708" max="8708" width="29.140625" style="107" customWidth="1"/>
    <col min="8709" max="8719" width="0" style="107" hidden="1" customWidth="1"/>
    <col min="8720" max="8720" width="19.5703125" style="107" customWidth="1"/>
    <col min="8721" max="8721" width="10.140625" style="107" customWidth="1"/>
    <col min="8722" max="8728" width="0" style="107" hidden="1" customWidth="1"/>
    <col min="8729" max="8729" width="10.140625" style="107" customWidth="1"/>
    <col min="8730" max="8730" width="10" style="107" customWidth="1"/>
    <col min="8731" max="8731" width="12.7109375" style="107" customWidth="1"/>
    <col min="8732" max="8732" width="13" style="107" customWidth="1"/>
    <col min="8733" max="8733" width="28.5703125" style="107" customWidth="1"/>
    <col min="8734" max="8960" width="11.5703125" style="107"/>
    <col min="8961" max="8961" width="6.140625" style="107" customWidth="1"/>
    <col min="8962" max="8963" width="0" style="107" hidden="1" customWidth="1"/>
    <col min="8964" max="8964" width="29.140625" style="107" customWidth="1"/>
    <col min="8965" max="8975" width="0" style="107" hidden="1" customWidth="1"/>
    <col min="8976" max="8976" width="19.5703125" style="107" customWidth="1"/>
    <col min="8977" max="8977" width="10.140625" style="107" customWidth="1"/>
    <col min="8978" max="8984" width="0" style="107" hidden="1" customWidth="1"/>
    <col min="8985" max="8985" width="10.140625" style="107" customWidth="1"/>
    <col min="8986" max="8986" width="10" style="107" customWidth="1"/>
    <col min="8987" max="8987" width="12.7109375" style="107" customWidth="1"/>
    <col min="8988" max="8988" width="13" style="107" customWidth="1"/>
    <col min="8989" max="8989" width="28.5703125" style="107" customWidth="1"/>
    <col min="8990" max="9216" width="11.5703125" style="107"/>
    <col min="9217" max="9217" width="6.140625" style="107" customWidth="1"/>
    <col min="9218" max="9219" width="0" style="107" hidden="1" customWidth="1"/>
    <col min="9220" max="9220" width="29.140625" style="107" customWidth="1"/>
    <col min="9221" max="9231" width="0" style="107" hidden="1" customWidth="1"/>
    <col min="9232" max="9232" width="19.5703125" style="107" customWidth="1"/>
    <col min="9233" max="9233" width="10.140625" style="107" customWidth="1"/>
    <col min="9234" max="9240" width="0" style="107" hidden="1" customWidth="1"/>
    <col min="9241" max="9241" width="10.140625" style="107" customWidth="1"/>
    <col min="9242" max="9242" width="10" style="107" customWidth="1"/>
    <col min="9243" max="9243" width="12.7109375" style="107" customWidth="1"/>
    <col min="9244" max="9244" width="13" style="107" customWidth="1"/>
    <col min="9245" max="9245" width="28.5703125" style="107" customWidth="1"/>
    <col min="9246" max="9472" width="11.5703125" style="107"/>
    <col min="9473" max="9473" width="6.140625" style="107" customWidth="1"/>
    <col min="9474" max="9475" width="0" style="107" hidden="1" customWidth="1"/>
    <col min="9476" max="9476" width="29.140625" style="107" customWidth="1"/>
    <col min="9477" max="9487" width="0" style="107" hidden="1" customWidth="1"/>
    <col min="9488" max="9488" width="19.5703125" style="107" customWidth="1"/>
    <col min="9489" max="9489" width="10.140625" style="107" customWidth="1"/>
    <col min="9490" max="9496" width="0" style="107" hidden="1" customWidth="1"/>
    <col min="9497" max="9497" width="10.140625" style="107" customWidth="1"/>
    <col min="9498" max="9498" width="10" style="107" customWidth="1"/>
    <col min="9499" max="9499" width="12.7109375" style="107" customWidth="1"/>
    <col min="9500" max="9500" width="13" style="107" customWidth="1"/>
    <col min="9501" max="9501" width="28.5703125" style="107" customWidth="1"/>
    <col min="9502" max="9728" width="11.5703125" style="107"/>
    <col min="9729" max="9729" width="6.140625" style="107" customWidth="1"/>
    <col min="9730" max="9731" width="0" style="107" hidden="1" customWidth="1"/>
    <col min="9732" max="9732" width="29.140625" style="107" customWidth="1"/>
    <col min="9733" max="9743" width="0" style="107" hidden="1" customWidth="1"/>
    <col min="9744" max="9744" width="19.5703125" style="107" customWidth="1"/>
    <col min="9745" max="9745" width="10.140625" style="107" customWidth="1"/>
    <col min="9746" max="9752" width="0" style="107" hidden="1" customWidth="1"/>
    <col min="9753" max="9753" width="10.140625" style="107" customWidth="1"/>
    <col min="9754" max="9754" width="10" style="107" customWidth="1"/>
    <col min="9755" max="9755" width="12.7109375" style="107" customWidth="1"/>
    <col min="9756" max="9756" width="13" style="107" customWidth="1"/>
    <col min="9757" max="9757" width="28.5703125" style="107" customWidth="1"/>
    <col min="9758" max="9984" width="11.5703125" style="107"/>
    <col min="9985" max="9985" width="6.140625" style="107" customWidth="1"/>
    <col min="9986" max="9987" width="0" style="107" hidden="1" customWidth="1"/>
    <col min="9988" max="9988" width="29.140625" style="107" customWidth="1"/>
    <col min="9989" max="9999" width="0" style="107" hidden="1" customWidth="1"/>
    <col min="10000" max="10000" width="19.5703125" style="107" customWidth="1"/>
    <col min="10001" max="10001" width="10.140625" style="107" customWidth="1"/>
    <col min="10002" max="10008" width="0" style="107" hidden="1" customWidth="1"/>
    <col min="10009" max="10009" width="10.140625" style="107" customWidth="1"/>
    <col min="10010" max="10010" width="10" style="107" customWidth="1"/>
    <col min="10011" max="10011" width="12.7109375" style="107" customWidth="1"/>
    <col min="10012" max="10012" width="13" style="107" customWidth="1"/>
    <col min="10013" max="10013" width="28.5703125" style="107" customWidth="1"/>
    <col min="10014" max="10240" width="11.5703125" style="107"/>
    <col min="10241" max="10241" width="6.140625" style="107" customWidth="1"/>
    <col min="10242" max="10243" width="0" style="107" hidden="1" customWidth="1"/>
    <col min="10244" max="10244" width="29.140625" style="107" customWidth="1"/>
    <col min="10245" max="10255" width="0" style="107" hidden="1" customWidth="1"/>
    <col min="10256" max="10256" width="19.5703125" style="107" customWidth="1"/>
    <col min="10257" max="10257" width="10.140625" style="107" customWidth="1"/>
    <col min="10258" max="10264" width="0" style="107" hidden="1" customWidth="1"/>
    <col min="10265" max="10265" width="10.140625" style="107" customWidth="1"/>
    <col min="10266" max="10266" width="10" style="107" customWidth="1"/>
    <col min="10267" max="10267" width="12.7109375" style="107" customWidth="1"/>
    <col min="10268" max="10268" width="13" style="107" customWidth="1"/>
    <col min="10269" max="10269" width="28.5703125" style="107" customWidth="1"/>
    <col min="10270" max="10496" width="11.5703125" style="107"/>
    <col min="10497" max="10497" width="6.140625" style="107" customWidth="1"/>
    <col min="10498" max="10499" width="0" style="107" hidden="1" customWidth="1"/>
    <col min="10500" max="10500" width="29.140625" style="107" customWidth="1"/>
    <col min="10501" max="10511" width="0" style="107" hidden="1" customWidth="1"/>
    <col min="10512" max="10512" width="19.5703125" style="107" customWidth="1"/>
    <col min="10513" max="10513" width="10.140625" style="107" customWidth="1"/>
    <col min="10514" max="10520" width="0" style="107" hidden="1" customWidth="1"/>
    <col min="10521" max="10521" width="10.140625" style="107" customWidth="1"/>
    <col min="10522" max="10522" width="10" style="107" customWidth="1"/>
    <col min="10523" max="10523" width="12.7109375" style="107" customWidth="1"/>
    <col min="10524" max="10524" width="13" style="107" customWidth="1"/>
    <col min="10525" max="10525" width="28.5703125" style="107" customWidth="1"/>
    <col min="10526" max="10752" width="11.5703125" style="107"/>
    <col min="10753" max="10753" width="6.140625" style="107" customWidth="1"/>
    <col min="10754" max="10755" width="0" style="107" hidden="1" customWidth="1"/>
    <col min="10756" max="10756" width="29.140625" style="107" customWidth="1"/>
    <col min="10757" max="10767" width="0" style="107" hidden="1" customWidth="1"/>
    <col min="10768" max="10768" width="19.5703125" style="107" customWidth="1"/>
    <col min="10769" max="10769" width="10.140625" style="107" customWidth="1"/>
    <col min="10770" max="10776" width="0" style="107" hidden="1" customWidth="1"/>
    <col min="10777" max="10777" width="10.140625" style="107" customWidth="1"/>
    <col min="10778" max="10778" width="10" style="107" customWidth="1"/>
    <col min="10779" max="10779" width="12.7109375" style="107" customWidth="1"/>
    <col min="10780" max="10780" width="13" style="107" customWidth="1"/>
    <col min="10781" max="10781" width="28.5703125" style="107" customWidth="1"/>
    <col min="10782" max="11008" width="11.5703125" style="107"/>
    <col min="11009" max="11009" width="6.140625" style="107" customWidth="1"/>
    <col min="11010" max="11011" width="0" style="107" hidden="1" customWidth="1"/>
    <col min="11012" max="11012" width="29.140625" style="107" customWidth="1"/>
    <col min="11013" max="11023" width="0" style="107" hidden="1" customWidth="1"/>
    <col min="11024" max="11024" width="19.5703125" style="107" customWidth="1"/>
    <col min="11025" max="11025" width="10.140625" style="107" customWidth="1"/>
    <col min="11026" max="11032" width="0" style="107" hidden="1" customWidth="1"/>
    <col min="11033" max="11033" width="10.140625" style="107" customWidth="1"/>
    <col min="11034" max="11034" width="10" style="107" customWidth="1"/>
    <col min="11035" max="11035" width="12.7109375" style="107" customWidth="1"/>
    <col min="11036" max="11036" width="13" style="107" customWidth="1"/>
    <col min="11037" max="11037" width="28.5703125" style="107" customWidth="1"/>
    <col min="11038" max="11264" width="11.5703125" style="107"/>
    <col min="11265" max="11265" width="6.140625" style="107" customWidth="1"/>
    <col min="11266" max="11267" width="0" style="107" hidden="1" customWidth="1"/>
    <col min="11268" max="11268" width="29.140625" style="107" customWidth="1"/>
    <col min="11269" max="11279" width="0" style="107" hidden="1" customWidth="1"/>
    <col min="11280" max="11280" width="19.5703125" style="107" customWidth="1"/>
    <col min="11281" max="11281" width="10.140625" style="107" customWidth="1"/>
    <col min="11282" max="11288" width="0" style="107" hidden="1" customWidth="1"/>
    <col min="11289" max="11289" width="10.140625" style="107" customWidth="1"/>
    <col min="11290" max="11290" width="10" style="107" customWidth="1"/>
    <col min="11291" max="11291" width="12.7109375" style="107" customWidth="1"/>
    <col min="11292" max="11292" width="13" style="107" customWidth="1"/>
    <col min="11293" max="11293" width="28.5703125" style="107" customWidth="1"/>
    <col min="11294" max="11520" width="11.5703125" style="107"/>
    <col min="11521" max="11521" width="6.140625" style="107" customWidth="1"/>
    <col min="11522" max="11523" width="0" style="107" hidden="1" customWidth="1"/>
    <col min="11524" max="11524" width="29.140625" style="107" customWidth="1"/>
    <col min="11525" max="11535" width="0" style="107" hidden="1" customWidth="1"/>
    <col min="11536" max="11536" width="19.5703125" style="107" customWidth="1"/>
    <col min="11537" max="11537" width="10.140625" style="107" customWidth="1"/>
    <col min="11538" max="11544" width="0" style="107" hidden="1" customWidth="1"/>
    <col min="11545" max="11545" width="10.140625" style="107" customWidth="1"/>
    <col min="11546" max="11546" width="10" style="107" customWidth="1"/>
    <col min="11547" max="11547" width="12.7109375" style="107" customWidth="1"/>
    <col min="11548" max="11548" width="13" style="107" customWidth="1"/>
    <col min="11549" max="11549" width="28.5703125" style="107" customWidth="1"/>
    <col min="11550" max="11776" width="11.5703125" style="107"/>
    <col min="11777" max="11777" width="6.140625" style="107" customWidth="1"/>
    <col min="11778" max="11779" width="0" style="107" hidden="1" customWidth="1"/>
    <col min="11780" max="11780" width="29.140625" style="107" customWidth="1"/>
    <col min="11781" max="11791" width="0" style="107" hidden="1" customWidth="1"/>
    <col min="11792" max="11792" width="19.5703125" style="107" customWidth="1"/>
    <col min="11793" max="11793" width="10.140625" style="107" customWidth="1"/>
    <col min="11794" max="11800" width="0" style="107" hidden="1" customWidth="1"/>
    <col min="11801" max="11801" width="10.140625" style="107" customWidth="1"/>
    <col min="11802" max="11802" width="10" style="107" customWidth="1"/>
    <col min="11803" max="11803" width="12.7109375" style="107" customWidth="1"/>
    <col min="11804" max="11804" width="13" style="107" customWidth="1"/>
    <col min="11805" max="11805" width="28.5703125" style="107" customWidth="1"/>
    <col min="11806" max="12032" width="11.5703125" style="107"/>
    <col min="12033" max="12033" width="6.140625" style="107" customWidth="1"/>
    <col min="12034" max="12035" width="0" style="107" hidden="1" customWidth="1"/>
    <col min="12036" max="12036" width="29.140625" style="107" customWidth="1"/>
    <col min="12037" max="12047" width="0" style="107" hidden="1" customWidth="1"/>
    <col min="12048" max="12048" width="19.5703125" style="107" customWidth="1"/>
    <col min="12049" max="12049" width="10.140625" style="107" customWidth="1"/>
    <col min="12050" max="12056" width="0" style="107" hidden="1" customWidth="1"/>
    <col min="12057" max="12057" width="10.140625" style="107" customWidth="1"/>
    <col min="12058" max="12058" width="10" style="107" customWidth="1"/>
    <col min="12059" max="12059" width="12.7109375" style="107" customWidth="1"/>
    <col min="12060" max="12060" width="13" style="107" customWidth="1"/>
    <col min="12061" max="12061" width="28.5703125" style="107" customWidth="1"/>
    <col min="12062" max="12288" width="11.5703125" style="107"/>
    <col min="12289" max="12289" width="6.140625" style="107" customWidth="1"/>
    <col min="12290" max="12291" width="0" style="107" hidden="1" customWidth="1"/>
    <col min="12292" max="12292" width="29.140625" style="107" customWidth="1"/>
    <col min="12293" max="12303" width="0" style="107" hidden="1" customWidth="1"/>
    <col min="12304" max="12304" width="19.5703125" style="107" customWidth="1"/>
    <col min="12305" max="12305" width="10.140625" style="107" customWidth="1"/>
    <col min="12306" max="12312" width="0" style="107" hidden="1" customWidth="1"/>
    <col min="12313" max="12313" width="10.140625" style="107" customWidth="1"/>
    <col min="12314" max="12314" width="10" style="107" customWidth="1"/>
    <col min="12315" max="12315" width="12.7109375" style="107" customWidth="1"/>
    <col min="12316" max="12316" width="13" style="107" customWidth="1"/>
    <col min="12317" max="12317" width="28.5703125" style="107" customWidth="1"/>
    <col min="12318" max="12544" width="11.5703125" style="107"/>
    <col min="12545" max="12545" width="6.140625" style="107" customWidth="1"/>
    <col min="12546" max="12547" width="0" style="107" hidden="1" customWidth="1"/>
    <col min="12548" max="12548" width="29.140625" style="107" customWidth="1"/>
    <col min="12549" max="12559" width="0" style="107" hidden="1" customWidth="1"/>
    <col min="12560" max="12560" width="19.5703125" style="107" customWidth="1"/>
    <col min="12561" max="12561" width="10.140625" style="107" customWidth="1"/>
    <col min="12562" max="12568" width="0" style="107" hidden="1" customWidth="1"/>
    <col min="12569" max="12569" width="10.140625" style="107" customWidth="1"/>
    <col min="12570" max="12570" width="10" style="107" customWidth="1"/>
    <col min="12571" max="12571" width="12.7109375" style="107" customWidth="1"/>
    <col min="12572" max="12572" width="13" style="107" customWidth="1"/>
    <col min="12573" max="12573" width="28.5703125" style="107" customWidth="1"/>
    <col min="12574" max="12800" width="11.5703125" style="107"/>
    <col min="12801" max="12801" width="6.140625" style="107" customWidth="1"/>
    <col min="12802" max="12803" width="0" style="107" hidden="1" customWidth="1"/>
    <col min="12804" max="12804" width="29.140625" style="107" customWidth="1"/>
    <col min="12805" max="12815" width="0" style="107" hidden="1" customWidth="1"/>
    <col min="12816" max="12816" width="19.5703125" style="107" customWidth="1"/>
    <col min="12817" max="12817" width="10.140625" style="107" customWidth="1"/>
    <col min="12818" max="12824" width="0" style="107" hidden="1" customWidth="1"/>
    <col min="12825" max="12825" width="10.140625" style="107" customWidth="1"/>
    <col min="12826" max="12826" width="10" style="107" customWidth="1"/>
    <col min="12827" max="12827" width="12.7109375" style="107" customWidth="1"/>
    <col min="12828" max="12828" width="13" style="107" customWidth="1"/>
    <col min="12829" max="12829" width="28.5703125" style="107" customWidth="1"/>
    <col min="12830" max="13056" width="11.5703125" style="107"/>
    <col min="13057" max="13057" width="6.140625" style="107" customWidth="1"/>
    <col min="13058" max="13059" width="0" style="107" hidden="1" customWidth="1"/>
    <col min="13060" max="13060" width="29.140625" style="107" customWidth="1"/>
    <col min="13061" max="13071" width="0" style="107" hidden="1" customWidth="1"/>
    <col min="13072" max="13072" width="19.5703125" style="107" customWidth="1"/>
    <col min="13073" max="13073" width="10.140625" style="107" customWidth="1"/>
    <col min="13074" max="13080" width="0" style="107" hidden="1" customWidth="1"/>
    <col min="13081" max="13081" width="10.140625" style="107" customWidth="1"/>
    <col min="13082" max="13082" width="10" style="107" customWidth="1"/>
    <col min="13083" max="13083" width="12.7109375" style="107" customWidth="1"/>
    <col min="13084" max="13084" width="13" style="107" customWidth="1"/>
    <col min="13085" max="13085" width="28.5703125" style="107" customWidth="1"/>
    <col min="13086" max="13312" width="11.5703125" style="107"/>
    <col min="13313" max="13313" width="6.140625" style="107" customWidth="1"/>
    <col min="13314" max="13315" width="0" style="107" hidden="1" customWidth="1"/>
    <col min="13316" max="13316" width="29.140625" style="107" customWidth="1"/>
    <col min="13317" max="13327" width="0" style="107" hidden="1" customWidth="1"/>
    <col min="13328" max="13328" width="19.5703125" style="107" customWidth="1"/>
    <col min="13329" max="13329" width="10.140625" style="107" customWidth="1"/>
    <col min="13330" max="13336" width="0" style="107" hidden="1" customWidth="1"/>
    <col min="13337" max="13337" width="10.140625" style="107" customWidth="1"/>
    <col min="13338" max="13338" width="10" style="107" customWidth="1"/>
    <col min="13339" max="13339" width="12.7109375" style="107" customWidth="1"/>
    <col min="13340" max="13340" width="13" style="107" customWidth="1"/>
    <col min="13341" max="13341" width="28.5703125" style="107" customWidth="1"/>
    <col min="13342" max="13568" width="11.5703125" style="107"/>
    <col min="13569" max="13569" width="6.140625" style="107" customWidth="1"/>
    <col min="13570" max="13571" width="0" style="107" hidden="1" customWidth="1"/>
    <col min="13572" max="13572" width="29.140625" style="107" customWidth="1"/>
    <col min="13573" max="13583" width="0" style="107" hidden="1" customWidth="1"/>
    <col min="13584" max="13584" width="19.5703125" style="107" customWidth="1"/>
    <col min="13585" max="13585" width="10.140625" style="107" customWidth="1"/>
    <col min="13586" max="13592" width="0" style="107" hidden="1" customWidth="1"/>
    <col min="13593" max="13593" width="10.140625" style="107" customWidth="1"/>
    <col min="13594" max="13594" width="10" style="107" customWidth="1"/>
    <col min="13595" max="13595" width="12.7109375" style="107" customWidth="1"/>
    <col min="13596" max="13596" width="13" style="107" customWidth="1"/>
    <col min="13597" max="13597" width="28.5703125" style="107" customWidth="1"/>
    <col min="13598" max="13824" width="11.5703125" style="107"/>
    <col min="13825" max="13825" width="6.140625" style="107" customWidth="1"/>
    <col min="13826" max="13827" width="0" style="107" hidden="1" customWidth="1"/>
    <col min="13828" max="13828" width="29.140625" style="107" customWidth="1"/>
    <col min="13829" max="13839" width="0" style="107" hidden="1" customWidth="1"/>
    <col min="13840" max="13840" width="19.5703125" style="107" customWidth="1"/>
    <col min="13841" max="13841" width="10.140625" style="107" customWidth="1"/>
    <col min="13842" max="13848" width="0" style="107" hidden="1" customWidth="1"/>
    <col min="13849" max="13849" width="10.140625" style="107" customWidth="1"/>
    <col min="13850" max="13850" width="10" style="107" customWidth="1"/>
    <col min="13851" max="13851" width="12.7109375" style="107" customWidth="1"/>
    <col min="13852" max="13852" width="13" style="107" customWidth="1"/>
    <col min="13853" max="13853" width="28.5703125" style="107" customWidth="1"/>
    <col min="13854" max="14080" width="11.5703125" style="107"/>
    <col min="14081" max="14081" width="6.140625" style="107" customWidth="1"/>
    <col min="14082" max="14083" width="0" style="107" hidden="1" customWidth="1"/>
    <col min="14084" max="14084" width="29.140625" style="107" customWidth="1"/>
    <col min="14085" max="14095" width="0" style="107" hidden="1" customWidth="1"/>
    <col min="14096" max="14096" width="19.5703125" style="107" customWidth="1"/>
    <col min="14097" max="14097" width="10.140625" style="107" customWidth="1"/>
    <col min="14098" max="14104" width="0" style="107" hidden="1" customWidth="1"/>
    <col min="14105" max="14105" width="10.140625" style="107" customWidth="1"/>
    <col min="14106" max="14106" width="10" style="107" customWidth="1"/>
    <col min="14107" max="14107" width="12.7109375" style="107" customWidth="1"/>
    <col min="14108" max="14108" width="13" style="107" customWidth="1"/>
    <col min="14109" max="14109" width="28.5703125" style="107" customWidth="1"/>
    <col min="14110" max="14336" width="11.5703125" style="107"/>
    <col min="14337" max="14337" width="6.140625" style="107" customWidth="1"/>
    <col min="14338" max="14339" width="0" style="107" hidden="1" customWidth="1"/>
    <col min="14340" max="14340" width="29.140625" style="107" customWidth="1"/>
    <col min="14341" max="14351" width="0" style="107" hidden="1" customWidth="1"/>
    <col min="14352" max="14352" width="19.5703125" style="107" customWidth="1"/>
    <col min="14353" max="14353" width="10.140625" style="107" customWidth="1"/>
    <col min="14354" max="14360" width="0" style="107" hidden="1" customWidth="1"/>
    <col min="14361" max="14361" width="10.140625" style="107" customWidth="1"/>
    <col min="14362" max="14362" width="10" style="107" customWidth="1"/>
    <col min="14363" max="14363" width="12.7109375" style="107" customWidth="1"/>
    <col min="14364" max="14364" width="13" style="107" customWidth="1"/>
    <col min="14365" max="14365" width="28.5703125" style="107" customWidth="1"/>
    <col min="14366" max="14592" width="11.5703125" style="107"/>
    <col min="14593" max="14593" width="6.140625" style="107" customWidth="1"/>
    <col min="14594" max="14595" width="0" style="107" hidden="1" customWidth="1"/>
    <col min="14596" max="14596" width="29.140625" style="107" customWidth="1"/>
    <col min="14597" max="14607" width="0" style="107" hidden="1" customWidth="1"/>
    <col min="14608" max="14608" width="19.5703125" style="107" customWidth="1"/>
    <col min="14609" max="14609" width="10.140625" style="107" customWidth="1"/>
    <col min="14610" max="14616" width="0" style="107" hidden="1" customWidth="1"/>
    <col min="14617" max="14617" width="10.140625" style="107" customWidth="1"/>
    <col min="14618" max="14618" width="10" style="107" customWidth="1"/>
    <col min="14619" max="14619" width="12.7109375" style="107" customWidth="1"/>
    <col min="14620" max="14620" width="13" style="107" customWidth="1"/>
    <col min="14621" max="14621" width="28.5703125" style="107" customWidth="1"/>
    <col min="14622" max="14848" width="11.5703125" style="107"/>
    <col min="14849" max="14849" width="6.140625" style="107" customWidth="1"/>
    <col min="14850" max="14851" width="0" style="107" hidden="1" customWidth="1"/>
    <col min="14852" max="14852" width="29.140625" style="107" customWidth="1"/>
    <col min="14853" max="14863" width="0" style="107" hidden="1" customWidth="1"/>
    <col min="14864" max="14864" width="19.5703125" style="107" customWidth="1"/>
    <col min="14865" max="14865" width="10.140625" style="107" customWidth="1"/>
    <col min="14866" max="14872" width="0" style="107" hidden="1" customWidth="1"/>
    <col min="14873" max="14873" width="10.140625" style="107" customWidth="1"/>
    <col min="14874" max="14874" width="10" style="107" customWidth="1"/>
    <col min="14875" max="14875" width="12.7109375" style="107" customWidth="1"/>
    <col min="14876" max="14876" width="13" style="107" customWidth="1"/>
    <col min="14877" max="14877" width="28.5703125" style="107" customWidth="1"/>
    <col min="14878" max="15104" width="11.5703125" style="107"/>
    <col min="15105" max="15105" width="6.140625" style="107" customWidth="1"/>
    <col min="15106" max="15107" width="0" style="107" hidden="1" customWidth="1"/>
    <col min="15108" max="15108" width="29.140625" style="107" customWidth="1"/>
    <col min="15109" max="15119" width="0" style="107" hidden="1" customWidth="1"/>
    <col min="15120" max="15120" width="19.5703125" style="107" customWidth="1"/>
    <col min="15121" max="15121" width="10.140625" style="107" customWidth="1"/>
    <col min="15122" max="15128" width="0" style="107" hidden="1" customWidth="1"/>
    <col min="15129" max="15129" width="10.140625" style="107" customWidth="1"/>
    <col min="15130" max="15130" width="10" style="107" customWidth="1"/>
    <col min="15131" max="15131" width="12.7109375" style="107" customWidth="1"/>
    <col min="15132" max="15132" width="13" style="107" customWidth="1"/>
    <col min="15133" max="15133" width="28.5703125" style="107" customWidth="1"/>
    <col min="15134" max="15360" width="11.5703125" style="107"/>
    <col min="15361" max="15361" width="6.140625" style="107" customWidth="1"/>
    <col min="15362" max="15363" width="0" style="107" hidden="1" customWidth="1"/>
    <col min="15364" max="15364" width="29.140625" style="107" customWidth="1"/>
    <col min="15365" max="15375" width="0" style="107" hidden="1" customWidth="1"/>
    <col min="15376" max="15376" width="19.5703125" style="107" customWidth="1"/>
    <col min="15377" max="15377" width="10.140625" style="107" customWidth="1"/>
    <col min="15378" max="15384" width="0" style="107" hidden="1" customWidth="1"/>
    <col min="15385" max="15385" width="10.140625" style="107" customWidth="1"/>
    <col min="15386" max="15386" width="10" style="107" customWidth="1"/>
    <col min="15387" max="15387" width="12.7109375" style="107" customWidth="1"/>
    <col min="15388" max="15388" width="13" style="107" customWidth="1"/>
    <col min="15389" max="15389" width="28.5703125" style="107" customWidth="1"/>
    <col min="15390" max="15616" width="11.5703125" style="107"/>
    <col min="15617" max="15617" width="6.140625" style="107" customWidth="1"/>
    <col min="15618" max="15619" width="0" style="107" hidden="1" customWidth="1"/>
    <col min="15620" max="15620" width="29.140625" style="107" customWidth="1"/>
    <col min="15621" max="15631" width="0" style="107" hidden="1" customWidth="1"/>
    <col min="15632" max="15632" width="19.5703125" style="107" customWidth="1"/>
    <col min="15633" max="15633" width="10.140625" style="107" customWidth="1"/>
    <col min="15634" max="15640" width="0" style="107" hidden="1" customWidth="1"/>
    <col min="15641" max="15641" width="10.140625" style="107" customWidth="1"/>
    <col min="15642" max="15642" width="10" style="107" customWidth="1"/>
    <col min="15643" max="15643" width="12.7109375" style="107" customWidth="1"/>
    <col min="15644" max="15644" width="13" style="107" customWidth="1"/>
    <col min="15645" max="15645" width="28.5703125" style="107" customWidth="1"/>
    <col min="15646" max="15872" width="11.5703125" style="107"/>
    <col min="15873" max="15873" width="6.140625" style="107" customWidth="1"/>
    <col min="15874" max="15875" width="0" style="107" hidden="1" customWidth="1"/>
    <col min="15876" max="15876" width="29.140625" style="107" customWidth="1"/>
    <col min="15877" max="15887" width="0" style="107" hidden="1" customWidth="1"/>
    <col min="15888" max="15888" width="19.5703125" style="107" customWidth="1"/>
    <col min="15889" max="15889" width="10.140625" style="107" customWidth="1"/>
    <col min="15890" max="15896" width="0" style="107" hidden="1" customWidth="1"/>
    <col min="15897" max="15897" width="10.140625" style="107" customWidth="1"/>
    <col min="15898" max="15898" width="10" style="107" customWidth="1"/>
    <col min="15899" max="15899" width="12.7109375" style="107" customWidth="1"/>
    <col min="15900" max="15900" width="13" style="107" customWidth="1"/>
    <col min="15901" max="15901" width="28.5703125" style="107" customWidth="1"/>
    <col min="15902" max="16128" width="11.5703125" style="107"/>
    <col min="16129" max="16129" width="6.140625" style="107" customWidth="1"/>
    <col min="16130" max="16131" width="0" style="107" hidden="1" customWidth="1"/>
    <col min="16132" max="16132" width="29.140625" style="107" customWidth="1"/>
    <col min="16133" max="16143" width="0" style="107" hidden="1" customWidth="1"/>
    <col min="16144" max="16144" width="19.5703125" style="107" customWidth="1"/>
    <col min="16145" max="16145" width="10.140625" style="107" customWidth="1"/>
    <col min="16146" max="16152" width="0" style="107" hidden="1" customWidth="1"/>
    <col min="16153" max="16153" width="10.140625" style="107" customWidth="1"/>
    <col min="16154" max="16154" width="10" style="107" customWidth="1"/>
    <col min="16155" max="16155" width="12.7109375" style="107" customWidth="1"/>
    <col min="16156" max="16156" width="13" style="107" customWidth="1"/>
    <col min="16157" max="16157" width="28.5703125" style="107" customWidth="1"/>
    <col min="16158" max="16384" width="11.5703125" style="107"/>
  </cols>
  <sheetData>
    <row r="1" spans="1:28" customFormat="1" ht="75" customHeight="1" x14ac:dyDescent="0.25">
      <c r="A1" s="252" t="s">
        <v>162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100"/>
      <c r="Y1" s="253" t="s">
        <v>6</v>
      </c>
      <c r="Z1" s="253"/>
      <c r="AA1" s="253"/>
      <c r="AB1" s="253"/>
    </row>
    <row r="2" spans="1:28" customFormat="1" ht="85.5" customHeight="1" x14ac:dyDescent="0.25">
      <c r="A2" s="256" t="s">
        <v>163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</row>
    <row r="3" spans="1:28" ht="18.75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3"/>
      <c r="Z3" s="114"/>
      <c r="AA3" s="114"/>
      <c r="AB3" s="115"/>
    </row>
    <row r="4" spans="1:28" s="119" customFormat="1" x14ac:dyDescent="0.25">
      <c r="A4" s="257" t="s">
        <v>80</v>
      </c>
      <c r="B4" s="116"/>
      <c r="C4" s="258" t="s">
        <v>81</v>
      </c>
      <c r="D4" s="257" t="s">
        <v>82</v>
      </c>
      <c r="E4" s="257" t="s">
        <v>83</v>
      </c>
      <c r="F4" s="116"/>
      <c r="G4" s="259" t="s">
        <v>84</v>
      </c>
      <c r="H4" s="117"/>
      <c r="I4" s="117" t="s">
        <v>85</v>
      </c>
      <c r="J4" s="259" t="s">
        <v>86</v>
      </c>
      <c r="K4" s="117" t="s">
        <v>87</v>
      </c>
      <c r="L4" s="260" t="s">
        <v>81</v>
      </c>
      <c r="M4" s="262" t="s">
        <v>88</v>
      </c>
      <c r="N4" s="263" t="s">
        <v>89</v>
      </c>
      <c r="O4" s="264" t="s">
        <v>90</v>
      </c>
      <c r="P4" s="265" t="s">
        <v>91</v>
      </c>
      <c r="Q4" s="265" t="s">
        <v>92</v>
      </c>
      <c r="R4" s="266" t="s">
        <v>93</v>
      </c>
      <c r="S4" s="266"/>
      <c r="T4" s="266"/>
      <c r="U4" s="266"/>
      <c r="V4" s="266"/>
      <c r="W4" s="266"/>
      <c r="X4" s="266" t="s">
        <v>94</v>
      </c>
      <c r="Y4" s="265" t="s">
        <v>95</v>
      </c>
      <c r="Z4" s="266" t="s">
        <v>96</v>
      </c>
      <c r="AA4" s="266" t="s">
        <v>97</v>
      </c>
      <c r="AB4" s="267" t="s">
        <v>98</v>
      </c>
    </row>
    <row r="5" spans="1:28" s="119" customFormat="1" ht="78.75" x14ac:dyDescent="0.25">
      <c r="A5" s="257"/>
      <c r="B5" s="116"/>
      <c r="C5" s="258"/>
      <c r="D5" s="257"/>
      <c r="E5" s="257"/>
      <c r="F5" s="116"/>
      <c r="G5" s="259"/>
      <c r="H5" s="117"/>
      <c r="I5" s="117" t="s">
        <v>99</v>
      </c>
      <c r="J5" s="259"/>
      <c r="K5" s="117" t="s">
        <v>100</v>
      </c>
      <c r="L5" s="260"/>
      <c r="M5" s="262"/>
      <c r="N5" s="263"/>
      <c r="O5" s="264"/>
      <c r="P5" s="265"/>
      <c r="Q5" s="265"/>
      <c r="R5" s="120" t="s">
        <v>101</v>
      </c>
      <c r="S5" s="121" t="s">
        <v>102</v>
      </c>
      <c r="T5" s="122" t="s">
        <v>103</v>
      </c>
      <c r="U5" s="120" t="s">
        <v>104</v>
      </c>
      <c r="V5" s="123"/>
      <c r="W5" s="124" t="s">
        <v>105</v>
      </c>
      <c r="X5" s="266"/>
      <c r="Y5" s="265"/>
      <c r="Z5" s="266"/>
      <c r="AA5" s="266"/>
      <c r="AB5" s="267"/>
    </row>
    <row r="6" spans="1:28" s="119" customFormat="1" ht="24" hidden="1" x14ac:dyDescent="0.25">
      <c r="A6" s="125">
        <v>1</v>
      </c>
      <c r="B6" s="125"/>
      <c r="C6" s="126">
        <v>2</v>
      </c>
      <c r="D6" s="125">
        <v>2</v>
      </c>
      <c r="E6" s="127">
        <v>4</v>
      </c>
      <c r="F6" s="125"/>
      <c r="G6" s="128"/>
      <c r="H6" s="128"/>
      <c r="I6" s="128"/>
      <c r="J6" s="128"/>
      <c r="K6" s="116"/>
      <c r="L6" s="116"/>
      <c r="M6" s="129">
        <v>5</v>
      </c>
      <c r="N6" s="130" t="s">
        <v>106</v>
      </c>
      <c r="O6" s="131" t="s">
        <v>107</v>
      </c>
      <c r="P6" s="131">
        <v>3</v>
      </c>
      <c r="Q6" s="131" t="s">
        <v>108</v>
      </c>
      <c r="R6" s="130">
        <v>6</v>
      </c>
      <c r="S6" s="132" t="s">
        <v>109</v>
      </c>
      <c r="T6" s="132" t="s">
        <v>109</v>
      </c>
      <c r="U6" s="133">
        <v>7</v>
      </c>
      <c r="V6" s="132" t="s">
        <v>109</v>
      </c>
      <c r="W6" s="125">
        <v>8</v>
      </c>
      <c r="X6" s="134" t="s">
        <v>110</v>
      </c>
      <c r="Y6" s="135">
        <v>10</v>
      </c>
      <c r="Z6" s="136">
        <v>11</v>
      </c>
      <c r="AA6" s="136" t="s">
        <v>111</v>
      </c>
      <c r="AB6" s="80" t="e">
        <f>AA6*1%</f>
        <v>#VALUE!</v>
      </c>
    </row>
    <row r="7" spans="1:28" s="154" customFormat="1" ht="31.5" x14ac:dyDescent="0.25">
      <c r="A7" s="76">
        <v>1</v>
      </c>
      <c r="B7" s="137" t="str">
        <f>INDEX([1]DS!$C$6:$C$343,MATCH(D7,[1]DS!$B$6:$B$343,0))</f>
        <v>0016100006543008</v>
      </c>
      <c r="C7" s="138" t="s">
        <v>112</v>
      </c>
      <c r="D7" s="77" t="s">
        <v>38</v>
      </c>
      <c r="E7" s="139" t="s">
        <v>113</v>
      </c>
      <c r="F7" s="77" t="s">
        <v>114</v>
      </c>
      <c r="G7" s="140" t="s">
        <v>115</v>
      </c>
      <c r="H7" s="140"/>
      <c r="I7" s="140" t="s">
        <v>116</v>
      </c>
      <c r="J7" s="77" t="s">
        <v>117</v>
      </c>
      <c r="K7" s="141" t="s">
        <v>118</v>
      </c>
      <c r="L7" s="141" t="s">
        <v>112</v>
      </c>
      <c r="M7" s="142" t="s">
        <v>119</v>
      </c>
      <c r="N7" s="143" t="s">
        <v>120</v>
      </c>
      <c r="O7" s="144">
        <v>8</v>
      </c>
      <c r="P7" s="145" t="s">
        <v>121</v>
      </c>
      <c r="Q7" s="146">
        <v>5.68</v>
      </c>
      <c r="R7" s="147">
        <v>4.9800000000000004</v>
      </c>
      <c r="S7" s="148" t="e">
        <f>U7+W7+#REF!</f>
        <v>#REF!</v>
      </c>
      <c r="T7" s="149"/>
      <c r="U7" s="148">
        <f t="shared" ref="U7:U15" si="0">ROUND(R7*T7/100,4)</f>
        <v>0</v>
      </c>
      <c r="V7" s="150">
        <f t="shared" ref="V7:V15" si="1">R7*T7*$D$3/100</f>
        <v>0</v>
      </c>
      <c r="W7" s="151">
        <v>0.7</v>
      </c>
      <c r="X7" s="152">
        <f t="shared" ref="X7:X15" si="2">Q7*$D$3</f>
        <v>7384000</v>
      </c>
      <c r="Y7" s="153">
        <v>1.2</v>
      </c>
      <c r="Z7" s="152">
        <v>3</v>
      </c>
      <c r="AA7" s="152">
        <v>28422720</v>
      </c>
      <c r="AB7" s="80">
        <f>AA7*1/100</f>
        <v>284227.20000000001</v>
      </c>
    </row>
    <row r="8" spans="1:28" s="156" customFormat="1" ht="38.25" x14ac:dyDescent="0.25">
      <c r="A8" s="76">
        <v>2</v>
      </c>
      <c r="B8" s="76" t="str">
        <f>INDEX([1]DS!$C$6:$C$343,MATCH(D8,[1]DS!$B$6:$B$343,0))</f>
        <v>0016100006781009</v>
      </c>
      <c r="C8" s="138" t="s">
        <v>122</v>
      </c>
      <c r="D8" s="77" t="s">
        <v>13</v>
      </c>
      <c r="E8" s="139" t="s">
        <v>123</v>
      </c>
      <c r="F8" s="77" t="s">
        <v>114</v>
      </c>
      <c r="G8" s="140"/>
      <c r="H8" s="140"/>
      <c r="I8" s="140" t="s">
        <v>124</v>
      </c>
      <c r="J8" s="77" t="s">
        <v>125</v>
      </c>
      <c r="K8" s="141" t="s">
        <v>126</v>
      </c>
      <c r="L8" s="141" t="s">
        <v>122</v>
      </c>
      <c r="M8" s="155" t="s">
        <v>127</v>
      </c>
      <c r="N8" s="143" t="s">
        <v>120</v>
      </c>
      <c r="O8" s="144">
        <v>9</v>
      </c>
      <c r="P8" s="145" t="s">
        <v>121</v>
      </c>
      <c r="Q8" s="146">
        <v>5.7283999999999997</v>
      </c>
      <c r="R8" s="147">
        <v>4.9800000000000004</v>
      </c>
      <c r="S8" s="148" t="e">
        <f>U8+W8+#REF!</f>
        <v>#REF!</v>
      </c>
      <c r="T8" s="149">
        <v>7</v>
      </c>
      <c r="U8" s="148">
        <f t="shared" si="0"/>
        <v>0.34860000000000002</v>
      </c>
      <c r="V8" s="150">
        <f t="shared" si="1"/>
        <v>453180</v>
      </c>
      <c r="W8" s="151">
        <v>0.35</v>
      </c>
      <c r="X8" s="152">
        <f t="shared" si="2"/>
        <v>7446920</v>
      </c>
      <c r="Y8" s="153">
        <v>1.2</v>
      </c>
      <c r="Z8" s="152">
        <v>3</v>
      </c>
      <c r="AA8" s="152">
        <v>28664913.599999998</v>
      </c>
      <c r="AB8" s="80">
        <f t="shared" ref="AB8:AB15" si="3">AA8*1/100</f>
        <v>286649.136</v>
      </c>
    </row>
    <row r="9" spans="1:28" s="154" customFormat="1" ht="38.25" x14ac:dyDescent="0.25">
      <c r="A9" s="76">
        <v>3</v>
      </c>
      <c r="B9" s="137" t="str">
        <f>INDEX([1]DS!$C$6:$C$343,MATCH(D9,[1]DS!$B$6:$B$343,0))</f>
        <v>0016100006783001</v>
      </c>
      <c r="C9" s="138" t="s">
        <v>128</v>
      </c>
      <c r="D9" s="77" t="s">
        <v>12</v>
      </c>
      <c r="E9" s="139" t="s">
        <v>129</v>
      </c>
      <c r="F9" s="157" t="s">
        <v>130</v>
      </c>
      <c r="G9" s="158"/>
      <c r="H9" s="158"/>
      <c r="I9" s="158" t="s">
        <v>124</v>
      </c>
      <c r="J9" s="157" t="s">
        <v>131</v>
      </c>
      <c r="K9" s="159" t="s">
        <v>132</v>
      </c>
      <c r="L9" s="159" t="s">
        <v>128</v>
      </c>
      <c r="M9" s="160" t="s">
        <v>133</v>
      </c>
      <c r="N9" s="143" t="s">
        <v>134</v>
      </c>
      <c r="O9" s="144">
        <v>10</v>
      </c>
      <c r="P9" s="145" t="s">
        <v>121</v>
      </c>
      <c r="Q9" s="146">
        <v>5.33</v>
      </c>
      <c r="R9" s="147">
        <v>4.8899999999999997</v>
      </c>
      <c r="S9" s="148" t="e">
        <f>U9+W9+#REF!</f>
        <v>#REF!</v>
      </c>
      <c r="T9" s="149">
        <v>9</v>
      </c>
      <c r="U9" s="148">
        <f t="shared" si="0"/>
        <v>0.44009999999999999</v>
      </c>
      <c r="V9" s="161">
        <f t="shared" si="1"/>
        <v>572130</v>
      </c>
      <c r="W9" s="151">
        <v>0.35</v>
      </c>
      <c r="X9" s="152">
        <f t="shared" si="2"/>
        <v>6929000</v>
      </c>
      <c r="Y9" s="153">
        <v>1.2</v>
      </c>
      <c r="Z9" s="152">
        <v>3</v>
      </c>
      <c r="AA9" s="152">
        <v>26671320</v>
      </c>
      <c r="AB9" s="80">
        <f t="shared" si="3"/>
        <v>266713.2</v>
      </c>
    </row>
    <row r="10" spans="1:28" s="156" customFormat="1" ht="31.5" x14ac:dyDescent="0.25">
      <c r="A10" s="76">
        <v>4</v>
      </c>
      <c r="B10" s="137" t="str">
        <f>INDEX([1]DS!$C$6:$C$343,MATCH(D10,[1]DS!$B$6:$B$343,0))</f>
        <v>0016100006708007</v>
      </c>
      <c r="C10" s="138" t="s">
        <v>135</v>
      </c>
      <c r="D10" s="77" t="s">
        <v>15</v>
      </c>
      <c r="E10" s="139" t="s">
        <v>136</v>
      </c>
      <c r="F10" s="77" t="s">
        <v>114</v>
      </c>
      <c r="G10" s="140"/>
      <c r="H10" s="140" t="s">
        <v>137</v>
      </c>
      <c r="I10" s="140" t="s">
        <v>137</v>
      </c>
      <c r="J10" s="77" t="s">
        <v>138</v>
      </c>
      <c r="K10" s="141" t="s">
        <v>139</v>
      </c>
      <c r="L10" s="141" t="s">
        <v>135</v>
      </c>
      <c r="M10" s="155" t="s">
        <v>140</v>
      </c>
      <c r="N10" s="143" t="s">
        <v>120</v>
      </c>
      <c r="O10" s="144">
        <v>7</v>
      </c>
      <c r="P10" s="145" t="s">
        <v>121</v>
      </c>
      <c r="Q10" s="146">
        <v>4.9000000000000004</v>
      </c>
      <c r="R10" s="147">
        <v>4.6500000000000004</v>
      </c>
      <c r="S10" s="148" t="e">
        <f>U10+W10+#REF!</f>
        <v>#REF!</v>
      </c>
      <c r="T10" s="149"/>
      <c r="U10" s="148">
        <f t="shared" si="0"/>
        <v>0</v>
      </c>
      <c r="V10" s="150">
        <f t="shared" si="1"/>
        <v>0</v>
      </c>
      <c r="W10" s="140">
        <v>0.25</v>
      </c>
      <c r="X10" s="152">
        <f t="shared" si="2"/>
        <v>6370000</v>
      </c>
      <c r="Y10" s="153">
        <v>1.2</v>
      </c>
      <c r="Z10" s="152">
        <v>3</v>
      </c>
      <c r="AA10" s="152">
        <v>24519600</v>
      </c>
      <c r="AB10" s="80">
        <f t="shared" si="3"/>
        <v>245196</v>
      </c>
    </row>
    <row r="11" spans="1:28" s="154" customFormat="1" ht="38.25" x14ac:dyDescent="0.25">
      <c r="A11" s="76">
        <v>5</v>
      </c>
      <c r="B11" s="162" t="str">
        <f>INDEX([1]DS!$C$6:$C$343,MATCH(D11,[1]DS!$B$6:$B$343,0))</f>
        <v>0016100006715006</v>
      </c>
      <c r="C11" s="138" t="s">
        <v>141</v>
      </c>
      <c r="D11" s="77" t="s">
        <v>11</v>
      </c>
      <c r="E11" s="139" t="s">
        <v>142</v>
      </c>
      <c r="F11" s="163" t="s">
        <v>114</v>
      </c>
      <c r="G11" s="164"/>
      <c r="H11" s="164"/>
      <c r="I11" s="164" t="s">
        <v>137</v>
      </c>
      <c r="J11" s="163" t="s">
        <v>143</v>
      </c>
      <c r="K11" s="165" t="s">
        <v>144</v>
      </c>
      <c r="L11" s="165" t="s">
        <v>141</v>
      </c>
      <c r="M11" s="155" t="s">
        <v>140</v>
      </c>
      <c r="N11" s="143" t="s">
        <v>120</v>
      </c>
      <c r="O11" s="144">
        <v>8</v>
      </c>
      <c r="P11" s="145" t="s">
        <v>145</v>
      </c>
      <c r="Q11" s="146">
        <v>3.66</v>
      </c>
      <c r="R11" s="147">
        <v>4.6500000000000004</v>
      </c>
      <c r="S11" s="148" t="e">
        <f>U11+W11+#REF!</f>
        <v>#REF!</v>
      </c>
      <c r="T11" s="149"/>
      <c r="U11" s="148">
        <f t="shared" si="0"/>
        <v>0</v>
      </c>
      <c r="V11" s="166">
        <f t="shared" si="1"/>
        <v>0</v>
      </c>
      <c r="W11" s="140"/>
      <c r="X11" s="152">
        <f t="shared" si="2"/>
        <v>4758000</v>
      </c>
      <c r="Y11" s="153">
        <v>0.96</v>
      </c>
      <c r="Z11" s="152">
        <v>3</v>
      </c>
      <c r="AA11" s="152">
        <v>14651712</v>
      </c>
      <c r="AB11" s="80">
        <f t="shared" si="3"/>
        <v>146517.12</v>
      </c>
    </row>
    <row r="12" spans="1:28" s="154" customFormat="1" ht="38.25" x14ac:dyDescent="0.25">
      <c r="A12" s="76">
        <v>6</v>
      </c>
      <c r="B12" s="137" t="str">
        <f>INDEX([1]DS!$C$6:$C$343,MATCH(D12,[1]DS!$B$6:$B$343,0))</f>
        <v>0016100006519002</v>
      </c>
      <c r="C12" s="138" t="s">
        <v>146</v>
      </c>
      <c r="D12" s="77" t="s">
        <v>8</v>
      </c>
      <c r="E12" s="139" t="s">
        <v>142</v>
      </c>
      <c r="F12" s="77" t="s">
        <v>114</v>
      </c>
      <c r="G12" s="140"/>
      <c r="H12" s="140"/>
      <c r="I12" s="140" t="s">
        <v>147</v>
      </c>
      <c r="J12" s="77" t="s">
        <v>148</v>
      </c>
      <c r="K12" s="141" t="s">
        <v>149</v>
      </c>
      <c r="L12" s="141" t="s">
        <v>146</v>
      </c>
      <c r="M12" s="155" t="s">
        <v>140</v>
      </c>
      <c r="N12" s="143" t="s">
        <v>120</v>
      </c>
      <c r="O12" s="144">
        <v>5</v>
      </c>
      <c r="P12" s="145" t="s">
        <v>121</v>
      </c>
      <c r="Q12" s="146">
        <v>4.67</v>
      </c>
      <c r="R12" s="147">
        <v>3.66</v>
      </c>
      <c r="S12" s="148" t="e">
        <f>U12+W12+#REF!</f>
        <v>#REF!</v>
      </c>
      <c r="T12" s="149"/>
      <c r="U12" s="148">
        <f t="shared" si="0"/>
        <v>0</v>
      </c>
      <c r="V12" s="150">
        <f t="shared" si="1"/>
        <v>0</v>
      </c>
      <c r="W12" s="124"/>
      <c r="X12" s="152">
        <f t="shared" si="2"/>
        <v>6071000</v>
      </c>
      <c r="Y12" s="153">
        <v>1.2</v>
      </c>
      <c r="Z12" s="152">
        <v>3</v>
      </c>
      <c r="AA12" s="152">
        <v>23368680</v>
      </c>
      <c r="AB12" s="80">
        <f t="shared" si="3"/>
        <v>233686.8</v>
      </c>
    </row>
    <row r="13" spans="1:28" s="156" customFormat="1" ht="31.5" x14ac:dyDescent="0.25">
      <c r="A13" s="76">
        <v>7</v>
      </c>
      <c r="B13" s="162" t="str">
        <f>INDEX([1]DS!$C$6:$C$343,MATCH(D13,[1]DS!$B$6:$B$343,0))</f>
        <v>0016100006563001</v>
      </c>
      <c r="C13" s="138" t="s">
        <v>150</v>
      </c>
      <c r="D13" s="77" t="s">
        <v>14</v>
      </c>
      <c r="E13" s="139" t="s">
        <v>151</v>
      </c>
      <c r="F13" s="163" t="s">
        <v>114</v>
      </c>
      <c r="G13" s="164" t="s">
        <v>115</v>
      </c>
      <c r="H13" s="164"/>
      <c r="I13" s="164" t="s">
        <v>137</v>
      </c>
      <c r="J13" s="163" t="s">
        <v>152</v>
      </c>
      <c r="K13" s="165" t="s">
        <v>153</v>
      </c>
      <c r="L13" s="165" t="s">
        <v>150</v>
      </c>
      <c r="M13" s="155" t="s">
        <v>127</v>
      </c>
      <c r="N13" s="143" t="s">
        <v>120</v>
      </c>
      <c r="O13" s="144">
        <v>6</v>
      </c>
      <c r="P13" s="145" t="s">
        <v>121</v>
      </c>
      <c r="Q13" s="146">
        <v>3.35</v>
      </c>
      <c r="R13" s="147">
        <v>4.32</v>
      </c>
      <c r="S13" s="148" t="e">
        <f>U13+W13+#REF!</f>
        <v>#REF!</v>
      </c>
      <c r="T13" s="149"/>
      <c r="U13" s="148">
        <f t="shared" si="0"/>
        <v>0</v>
      </c>
      <c r="V13" s="166">
        <f t="shared" si="1"/>
        <v>0</v>
      </c>
      <c r="W13" s="140">
        <v>0.35</v>
      </c>
      <c r="X13" s="152">
        <f t="shared" si="2"/>
        <v>4355000</v>
      </c>
      <c r="Y13" s="153">
        <v>1.2</v>
      </c>
      <c r="Z13" s="152">
        <v>3</v>
      </c>
      <c r="AA13" s="152">
        <v>16763400</v>
      </c>
      <c r="AB13" s="80">
        <f t="shared" si="3"/>
        <v>167634</v>
      </c>
    </row>
    <row r="14" spans="1:28" s="156" customFormat="1" ht="38.25" x14ac:dyDescent="0.25">
      <c r="A14" s="76">
        <v>8</v>
      </c>
      <c r="B14" s="137" t="str">
        <f>INDEX([1]DS!$C$6:$C$343,MATCH(D14,[1]DS!$B$6:$B$343,0))</f>
        <v>0016100006719001</v>
      </c>
      <c r="C14" s="138" t="s">
        <v>154</v>
      </c>
      <c r="D14" s="77" t="s">
        <v>41</v>
      </c>
      <c r="E14" s="139" t="s">
        <v>155</v>
      </c>
      <c r="F14" s="77" t="s">
        <v>114</v>
      </c>
      <c r="G14" s="140"/>
      <c r="H14" s="140"/>
      <c r="I14" s="140" t="s">
        <v>147</v>
      </c>
      <c r="J14" s="77" t="s">
        <v>156</v>
      </c>
      <c r="K14" s="141" t="s">
        <v>157</v>
      </c>
      <c r="L14" s="141" t="s">
        <v>154</v>
      </c>
      <c r="M14" s="155" t="s">
        <v>140</v>
      </c>
      <c r="N14" s="167" t="s">
        <v>120</v>
      </c>
      <c r="O14" s="143">
        <v>3</v>
      </c>
      <c r="P14" s="168" t="s">
        <v>145</v>
      </c>
      <c r="Q14" s="146">
        <v>3.66</v>
      </c>
      <c r="R14" s="147">
        <v>3</v>
      </c>
      <c r="S14" s="148" t="e">
        <f>U14+W14+#REF!</f>
        <v>#REF!</v>
      </c>
      <c r="T14" s="149"/>
      <c r="U14" s="148">
        <f t="shared" si="0"/>
        <v>0</v>
      </c>
      <c r="V14" s="150">
        <f t="shared" si="1"/>
        <v>0</v>
      </c>
      <c r="W14" s="140">
        <v>0.35</v>
      </c>
      <c r="X14" s="152">
        <f t="shared" si="2"/>
        <v>4758000</v>
      </c>
      <c r="Y14" s="153">
        <v>0.96</v>
      </c>
      <c r="Z14" s="152">
        <v>3</v>
      </c>
      <c r="AA14" s="152">
        <v>14651712</v>
      </c>
      <c r="AB14" s="80">
        <f t="shared" si="3"/>
        <v>146517.12</v>
      </c>
    </row>
    <row r="15" spans="1:28" s="156" customFormat="1" ht="38.25" x14ac:dyDescent="0.25">
      <c r="A15" s="76">
        <v>9</v>
      </c>
      <c r="B15" s="137" t="str">
        <f>INDEX([1]DS!$C$6:$C$343,MATCH(D15,[1]DS!$B$6:$B$343,0))</f>
        <v>0016100006711008</v>
      </c>
      <c r="C15" s="169" t="s">
        <v>158</v>
      </c>
      <c r="D15" s="77" t="s">
        <v>61</v>
      </c>
      <c r="E15" s="139" t="s">
        <v>142</v>
      </c>
      <c r="F15" s="77" t="s">
        <v>114</v>
      </c>
      <c r="G15" s="140" t="s">
        <v>115</v>
      </c>
      <c r="H15" s="77"/>
      <c r="I15" s="77" t="s">
        <v>147</v>
      </c>
      <c r="J15" s="77"/>
      <c r="K15" s="170">
        <v>1603205189653</v>
      </c>
      <c r="L15" s="170" t="s">
        <v>158</v>
      </c>
      <c r="M15" s="171" t="s">
        <v>119</v>
      </c>
      <c r="N15" s="140" t="s">
        <v>120</v>
      </c>
      <c r="O15" s="140">
        <v>4</v>
      </c>
      <c r="P15" s="145" t="s">
        <v>121</v>
      </c>
      <c r="Q15" s="146">
        <v>3.66</v>
      </c>
      <c r="R15" s="172">
        <v>3.33</v>
      </c>
      <c r="S15" s="148" t="e">
        <f>U15+W15+#REF!</f>
        <v>#REF!</v>
      </c>
      <c r="T15" s="173"/>
      <c r="U15" s="148">
        <f t="shared" si="0"/>
        <v>0</v>
      </c>
      <c r="V15" s="150">
        <f t="shared" si="1"/>
        <v>0</v>
      </c>
      <c r="W15" s="173"/>
      <c r="X15" s="152">
        <f t="shared" si="2"/>
        <v>4758000</v>
      </c>
      <c r="Y15" s="153">
        <v>1.2</v>
      </c>
      <c r="Z15" s="152">
        <v>3</v>
      </c>
      <c r="AA15" s="152">
        <v>18314640</v>
      </c>
      <c r="AB15" s="80">
        <f t="shared" si="3"/>
        <v>183146.4</v>
      </c>
    </row>
    <row r="16" spans="1:28" ht="23.25" customHeight="1" x14ac:dyDescent="0.25">
      <c r="A16" s="261" t="s">
        <v>159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174">
        <f>SUM(AB7:AB15)</f>
        <v>1960286.9759999998</v>
      </c>
    </row>
    <row r="17" spans="4:28" x14ac:dyDescent="0.25">
      <c r="D17" s="84"/>
      <c r="E17" s="84"/>
      <c r="F17" s="85"/>
      <c r="G17" s="84"/>
      <c r="V17" s="179"/>
    </row>
    <row r="18" spans="4:28" x14ac:dyDescent="0.25">
      <c r="D18" s="271" t="s">
        <v>44</v>
      </c>
      <c r="E18" s="271"/>
      <c r="F18" s="86">
        <f>J16*30%</f>
        <v>0</v>
      </c>
      <c r="G18" s="87" t="s">
        <v>33</v>
      </c>
      <c r="P18" s="86">
        <f>AB16*30%</f>
        <v>588086.09279999987</v>
      </c>
      <c r="Q18" s="87" t="s">
        <v>33</v>
      </c>
      <c r="V18" s="179"/>
    </row>
    <row r="19" spans="4:28" x14ac:dyDescent="0.25">
      <c r="D19" s="271" t="s">
        <v>45</v>
      </c>
      <c r="E19" s="271"/>
      <c r="F19" s="86">
        <f>J16*70%</f>
        <v>0</v>
      </c>
      <c r="G19" s="87" t="s">
        <v>33</v>
      </c>
      <c r="P19" s="86">
        <f>AB16*70%</f>
        <v>1372200.8831999998</v>
      </c>
      <c r="Q19" s="87" t="s">
        <v>33</v>
      </c>
      <c r="V19" s="179"/>
    </row>
    <row r="20" spans="4:28" x14ac:dyDescent="0.25">
      <c r="D20" s="90"/>
      <c r="E20" s="90"/>
      <c r="F20" s="91"/>
      <c r="G20" s="90"/>
      <c r="V20" s="179"/>
    </row>
    <row r="21" spans="4:28" x14ac:dyDescent="0.25">
      <c r="V21" s="179"/>
      <c r="Y21" s="272" t="s">
        <v>160</v>
      </c>
      <c r="Z21" s="272"/>
      <c r="AA21" s="272"/>
      <c r="AB21" s="272"/>
    </row>
    <row r="22" spans="4:28" ht="15.75" customHeight="1" x14ac:dyDescent="0.25">
      <c r="D22" s="269" t="s">
        <v>37</v>
      </c>
      <c r="E22" s="269"/>
      <c r="F22" s="269"/>
      <c r="V22" s="179"/>
      <c r="Y22" s="269" t="s">
        <v>47</v>
      </c>
      <c r="Z22" s="269"/>
      <c r="AA22" s="269"/>
      <c r="AB22" s="269"/>
    </row>
    <row r="23" spans="4:28" ht="16.5" x14ac:dyDescent="0.25">
      <c r="V23" s="179"/>
      <c r="Y23" s="270" t="s">
        <v>36</v>
      </c>
      <c r="Z23" s="270"/>
      <c r="AA23" s="270"/>
      <c r="AB23" s="270"/>
    </row>
    <row r="24" spans="4:28" x14ac:dyDescent="0.25">
      <c r="V24" s="179"/>
    </row>
    <row r="25" spans="4:28" x14ac:dyDescent="0.25">
      <c r="V25" s="179"/>
    </row>
    <row r="26" spans="4:28" x14ac:dyDescent="0.25">
      <c r="V26" s="179"/>
    </row>
    <row r="27" spans="4:28" x14ac:dyDescent="0.25">
      <c r="V27" s="179"/>
    </row>
    <row r="28" spans="4:28" ht="18.75" customHeight="1" x14ac:dyDescent="0.3">
      <c r="D28" s="268" t="s">
        <v>14</v>
      </c>
      <c r="E28" s="268"/>
      <c r="F28" s="268"/>
      <c r="V28" s="179"/>
      <c r="Y28" s="268" t="s">
        <v>13</v>
      </c>
      <c r="Z28" s="268"/>
      <c r="AA28" s="268"/>
      <c r="AB28" s="268"/>
    </row>
    <row r="29" spans="4:28" x14ac:dyDescent="0.25">
      <c r="V29" s="179"/>
    </row>
    <row r="30" spans="4:28" x14ac:dyDescent="0.25">
      <c r="V30" s="179"/>
    </row>
    <row r="31" spans="4:28" x14ac:dyDescent="0.25">
      <c r="D31" s="183"/>
      <c r="E31" s="184"/>
      <c r="F31" s="183"/>
      <c r="G31" s="175" t="s">
        <v>161</v>
      </c>
      <c r="V31" s="179"/>
    </row>
    <row r="32" spans="4:28" x14ac:dyDescent="0.25">
      <c r="V32" s="179"/>
    </row>
    <row r="33" spans="22:22" x14ac:dyDescent="0.25">
      <c r="V33" s="179"/>
    </row>
    <row r="34" spans="22:22" x14ac:dyDescent="0.25">
      <c r="V34" s="185"/>
    </row>
  </sheetData>
  <mergeCells count="30">
    <mergeCell ref="D28:F28"/>
    <mergeCell ref="Y22:AB22"/>
    <mergeCell ref="Y23:AB23"/>
    <mergeCell ref="Y28:AB28"/>
    <mergeCell ref="D18:E18"/>
    <mergeCell ref="D19:E19"/>
    <mergeCell ref="Y21:AB21"/>
    <mergeCell ref="D22:F22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</mergeCells>
  <pageMargins left="0.22" right="0.2" top="0.39" bottom="0.75" header="0.3" footer="0.3"/>
  <pageSetup paperSize="9" scale="90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5"/>
  <sheetViews>
    <sheetView tabSelected="1" topLeftCell="A6" workbookViewId="0">
      <selection activeCell="AE15" sqref="AE15"/>
    </sheetView>
  </sheetViews>
  <sheetFormatPr defaultColWidth="11.5703125" defaultRowHeight="15.75" x14ac:dyDescent="0.25"/>
  <cols>
    <col min="1" max="1" width="4.7109375" style="175" customWidth="1"/>
    <col min="2" max="2" width="22" style="175" hidden="1" customWidth="1"/>
    <col min="3" max="3" width="14" style="176" hidden="1" customWidth="1"/>
    <col min="4" max="4" width="22.5703125" style="107" customWidth="1"/>
    <col min="5" max="5" width="16.85546875" style="182" hidden="1" customWidth="1"/>
    <col min="6" max="6" width="6" style="107" hidden="1" customWidth="1"/>
    <col min="7" max="7" width="7.5703125" style="175" hidden="1" customWidth="1"/>
    <col min="8" max="8" width="4.28515625" style="175" hidden="1" customWidth="1"/>
    <col min="9" max="9" width="5.28515625" style="175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7" hidden="1" customWidth="1"/>
    <col min="14" max="14" width="6" style="107" hidden="1" customWidth="1"/>
    <col min="15" max="15" width="2.140625" style="107" hidden="1" customWidth="1"/>
    <col min="16" max="16" width="12" style="107" customWidth="1"/>
    <col min="17" max="17" width="11.7109375" style="107" customWidth="1"/>
    <col min="18" max="18" width="8.42578125" style="107" hidden="1" customWidth="1"/>
    <col min="19" max="19" width="8.28515625" style="178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5.140625" style="180" hidden="1" customWidth="1"/>
    <col min="25" max="25" width="10.140625" style="180" customWidth="1"/>
    <col min="26" max="26" width="10.140625" style="112" customWidth="1"/>
    <col min="27" max="27" width="9.140625" style="112" customWidth="1"/>
    <col min="28" max="28" width="11" style="112" customWidth="1"/>
    <col min="29" max="29" width="13" style="181" customWidth="1"/>
    <col min="30" max="30" width="28.5703125" style="107" customWidth="1"/>
    <col min="31" max="257" width="11.5703125" style="107"/>
    <col min="258" max="258" width="6.140625" style="107" customWidth="1"/>
    <col min="259" max="260" width="0" style="107" hidden="1" customWidth="1"/>
    <col min="261" max="261" width="29.140625" style="107" customWidth="1"/>
    <col min="262" max="272" width="0" style="107" hidden="1" customWidth="1"/>
    <col min="273" max="273" width="19.5703125" style="107" customWidth="1"/>
    <col min="274" max="274" width="10.140625" style="107" customWidth="1"/>
    <col min="275" max="281" width="0" style="107" hidden="1" customWidth="1"/>
    <col min="282" max="282" width="10.140625" style="107" customWidth="1"/>
    <col min="283" max="283" width="10" style="107" customWidth="1"/>
    <col min="284" max="284" width="12.7109375" style="107" customWidth="1"/>
    <col min="285" max="285" width="13" style="107" customWidth="1"/>
    <col min="286" max="286" width="28.5703125" style="107" customWidth="1"/>
    <col min="287" max="513" width="11.5703125" style="107"/>
    <col min="514" max="514" width="6.140625" style="107" customWidth="1"/>
    <col min="515" max="516" width="0" style="107" hidden="1" customWidth="1"/>
    <col min="517" max="517" width="29.140625" style="107" customWidth="1"/>
    <col min="518" max="528" width="0" style="107" hidden="1" customWidth="1"/>
    <col min="529" max="529" width="19.5703125" style="107" customWidth="1"/>
    <col min="530" max="530" width="10.140625" style="107" customWidth="1"/>
    <col min="531" max="537" width="0" style="107" hidden="1" customWidth="1"/>
    <col min="538" max="538" width="10.140625" style="107" customWidth="1"/>
    <col min="539" max="539" width="10" style="107" customWidth="1"/>
    <col min="540" max="540" width="12.7109375" style="107" customWidth="1"/>
    <col min="541" max="541" width="13" style="107" customWidth="1"/>
    <col min="542" max="542" width="28.5703125" style="107" customWidth="1"/>
    <col min="543" max="769" width="11.5703125" style="107"/>
    <col min="770" max="770" width="6.140625" style="107" customWidth="1"/>
    <col min="771" max="772" width="0" style="107" hidden="1" customWidth="1"/>
    <col min="773" max="773" width="29.140625" style="107" customWidth="1"/>
    <col min="774" max="784" width="0" style="107" hidden="1" customWidth="1"/>
    <col min="785" max="785" width="19.5703125" style="107" customWidth="1"/>
    <col min="786" max="786" width="10.140625" style="107" customWidth="1"/>
    <col min="787" max="793" width="0" style="107" hidden="1" customWidth="1"/>
    <col min="794" max="794" width="10.140625" style="107" customWidth="1"/>
    <col min="795" max="795" width="10" style="107" customWidth="1"/>
    <col min="796" max="796" width="12.7109375" style="107" customWidth="1"/>
    <col min="797" max="797" width="13" style="107" customWidth="1"/>
    <col min="798" max="798" width="28.5703125" style="107" customWidth="1"/>
    <col min="799" max="1025" width="11.5703125" style="107"/>
    <col min="1026" max="1026" width="6.140625" style="107" customWidth="1"/>
    <col min="1027" max="1028" width="0" style="107" hidden="1" customWidth="1"/>
    <col min="1029" max="1029" width="29.140625" style="107" customWidth="1"/>
    <col min="1030" max="1040" width="0" style="107" hidden="1" customWidth="1"/>
    <col min="1041" max="1041" width="19.5703125" style="107" customWidth="1"/>
    <col min="1042" max="1042" width="10.140625" style="107" customWidth="1"/>
    <col min="1043" max="1049" width="0" style="107" hidden="1" customWidth="1"/>
    <col min="1050" max="1050" width="10.140625" style="107" customWidth="1"/>
    <col min="1051" max="1051" width="10" style="107" customWidth="1"/>
    <col min="1052" max="1052" width="12.7109375" style="107" customWidth="1"/>
    <col min="1053" max="1053" width="13" style="107" customWidth="1"/>
    <col min="1054" max="1054" width="28.5703125" style="107" customWidth="1"/>
    <col min="1055" max="1281" width="11.5703125" style="107"/>
    <col min="1282" max="1282" width="6.140625" style="107" customWidth="1"/>
    <col min="1283" max="1284" width="0" style="107" hidden="1" customWidth="1"/>
    <col min="1285" max="1285" width="29.140625" style="107" customWidth="1"/>
    <col min="1286" max="1296" width="0" style="107" hidden="1" customWidth="1"/>
    <col min="1297" max="1297" width="19.5703125" style="107" customWidth="1"/>
    <col min="1298" max="1298" width="10.140625" style="107" customWidth="1"/>
    <col min="1299" max="1305" width="0" style="107" hidden="1" customWidth="1"/>
    <col min="1306" max="1306" width="10.140625" style="107" customWidth="1"/>
    <col min="1307" max="1307" width="10" style="107" customWidth="1"/>
    <col min="1308" max="1308" width="12.7109375" style="107" customWidth="1"/>
    <col min="1309" max="1309" width="13" style="107" customWidth="1"/>
    <col min="1310" max="1310" width="28.5703125" style="107" customWidth="1"/>
    <col min="1311" max="1537" width="11.5703125" style="107"/>
    <col min="1538" max="1538" width="6.140625" style="107" customWidth="1"/>
    <col min="1539" max="1540" width="0" style="107" hidden="1" customWidth="1"/>
    <col min="1541" max="1541" width="29.140625" style="107" customWidth="1"/>
    <col min="1542" max="1552" width="0" style="107" hidden="1" customWidth="1"/>
    <col min="1553" max="1553" width="19.5703125" style="107" customWidth="1"/>
    <col min="1554" max="1554" width="10.140625" style="107" customWidth="1"/>
    <col min="1555" max="1561" width="0" style="107" hidden="1" customWidth="1"/>
    <col min="1562" max="1562" width="10.140625" style="107" customWidth="1"/>
    <col min="1563" max="1563" width="10" style="107" customWidth="1"/>
    <col min="1564" max="1564" width="12.7109375" style="107" customWidth="1"/>
    <col min="1565" max="1565" width="13" style="107" customWidth="1"/>
    <col min="1566" max="1566" width="28.5703125" style="107" customWidth="1"/>
    <col min="1567" max="1793" width="11.5703125" style="107"/>
    <col min="1794" max="1794" width="6.140625" style="107" customWidth="1"/>
    <col min="1795" max="1796" width="0" style="107" hidden="1" customWidth="1"/>
    <col min="1797" max="1797" width="29.140625" style="107" customWidth="1"/>
    <col min="1798" max="1808" width="0" style="107" hidden="1" customWidth="1"/>
    <col min="1809" max="1809" width="19.5703125" style="107" customWidth="1"/>
    <col min="1810" max="1810" width="10.140625" style="107" customWidth="1"/>
    <col min="1811" max="1817" width="0" style="107" hidden="1" customWidth="1"/>
    <col min="1818" max="1818" width="10.140625" style="107" customWidth="1"/>
    <col min="1819" max="1819" width="10" style="107" customWidth="1"/>
    <col min="1820" max="1820" width="12.7109375" style="107" customWidth="1"/>
    <col min="1821" max="1821" width="13" style="107" customWidth="1"/>
    <col min="1822" max="1822" width="28.5703125" style="107" customWidth="1"/>
    <col min="1823" max="2049" width="11.5703125" style="107"/>
    <col min="2050" max="2050" width="6.140625" style="107" customWidth="1"/>
    <col min="2051" max="2052" width="0" style="107" hidden="1" customWidth="1"/>
    <col min="2053" max="2053" width="29.140625" style="107" customWidth="1"/>
    <col min="2054" max="2064" width="0" style="107" hidden="1" customWidth="1"/>
    <col min="2065" max="2065" width="19.5703125" style="107" customWidth="1"/>
    <col min="2066" max="2066" width="10.140625" style="107" customWidth="1"/>
    <col min="2067" max="2073" width="0" style="107" hidden="1" customWidth="1"/>
    <col min="2074" max="2074" width="10.140625" style="107" customWidth="1"/>
    <col min="2075" max="2075" width="10" style="107" customWidth="1"/>
    <col min="2076" max="2076" width="12.7109375" style="107" customWidth="1"/>
    <col min="2077" max="2077" width="13" style="107" customWidth="1"/>
    <col min="2078" max="2078" width="28.5703125" style="107" customWidth="1"/>
    <col min="2079" max="2305" width="11.5703125" style="107"/>
    <col min="2306" max="2306" width="6.140625" style="107" customWidth="1"/>
    <col min="2307" max="2308" width="0" style="107" hidden="1" customWidth="1"/>
    <col min="2309" max="2309" width="29.140625" style="107" customWidth="1"/>
    <col min="2310" max="2320" width="0" style="107" hidden="1" customWidth="1"/>
    <col min="2321" max="2321" width="19.5703125" style="107" customWidth="1"/>
    <col min="2322" max="2322" width="10.140625" style="107" customWidth="1"/>
    <col min="2323" max="2329" width="0" style="107" hidden="1" customWidth="1"/>
    <col min="2330" max="2330" width="10.140625" style="107" customWidth="1"/>
    <col min="2331" max="2331" width="10" style="107" customWidth="1"/>
    <col min="2332" max="2332" width="12.7109375" style="107" customWidth="1"/>
    <col min="2333" max="2333" width="13" style="107" customWidth="1"/>
    <col min="2334" max="2334" width="28.5703125" style="107" customWidth="1"/>
    <col min="2335" max="2561" width="11.5703125" style="107"/>
    <col min="2562" max="2562" width="6.140625" style="107" customWidth="1"/>
    <col min="2563" max="2564" width="0" style="107" hidden="1" customWidth="1"/>
    <col min="2565" max="2565" width="29.140625" style="107" customWidth="1"/>
    <col min="2566" max="2576" width="0" style="107" hidden="1" customWidth="1"/>
    <col min="2577" max="2577" width="19.5703125" style="107" customWidth="1"/>
    <col min="2578" max="2578" width="10.140625" style="107" customWidth="1"/>
    <col min="2579" max="2585" width="0" style="107" hidden="1" customWidth="1"/>
    <col min="2586" max="2586" width="10.140625" style="107" customWidth="1"/>
    <col min="2587" max="2587" width="10" style="107" customWidth="1"/>
    <col min="2588" max="2588" width="12.7109375" style="107" customWidth="1"/>
    <col min="2589" max="2589" width="13" style="107" customWidth="1"/>
    <col min="2590" max="2590" width="28.5703125" style="107" customWidth="1"/>
    <col min="2591" max="2817" width="11.5703125" style="107"/>
    <col min="2818" max="2818" width="6.140625" style="107" customWidth="1"/>
    <col min="2819" max="2820" width="0" style="107" hidden="1" customWidth="1"/>
    <col min="2821" max="2821" width="29.140625" style="107" customWidth="1"/>
    <col min="2822" max="2832" width="0" style="107" hidden="1" customWidth="1"/>
    <col min="2833" max="2833" width="19.5703125" style="107" customWidth="1"/>
    <col min="2834" max="2834" width="10.140625" style="107" customWidth="1"/>
    <col min="2835" max="2841" width="0" style="107" hidden="1" customWidth="1"/>
    <col min="2842" max="2842" width="10.140625" style="107" customWidth="1"/>
    <col min="2843" max="2843" width="10" style="107" customWidth="1"/>
    <col min="2844" max="2844" width="12.7109375" style="107" customWidth="1"/>
    <col min="2845" max="2845" width="13" style="107" customWidth="1"/>
    <col min="2846" max="2846" width="28.5703125" style="107" customWidth="1"/>
    <col min="2847" max="3073" width="11.5703125" style="107"/>
    <col min="3074" max="3074" width="6.140625" style="107" customWidth="1"/>
    <col min="3075" max="3076" width="0" style="107" hidden="1" customWidth="1"/>
    <col min="3077" max="3077" width="29.140625" style="107" customWidth="1"/>
    <col min="3078" max="3088" width="0" style="107" hidden="1" customWidth="1"/>
    <col min="3089" max="3089" width="19.5703125" style="107" customWidth="1"/>
    <col min="3090" max="3090" width="10.140625" style="107" customWidth="1"/>
    <col min="3091" max="3097" width="0" style="107" hidden="1" customWidth="1"/>
    <col min="3098" max="3098" width="10.140625" style="107" customWidth="1"/>
    <col min="3099" max="3099" width="10" style="107" customWidth="1"/>
    <col min="3100" max="3100" width="12.7109375" style="107" customWidth="1"/>
    <col min="3101" max="3101" width="13" style="107" customWidth="1"/>
    <col min="3102" max="3102" width="28.5703125" style="107" customWidth="1"/>
    <col min="3103" max="3329" width="11.5703125" style="107"/>
    <col min="3330" max="3330" width="6.140625" style="107" customWidth="1"/>
    <col min="3331" max="3332" width="0" style="107" hidden="1" customWidth="1"/>
    <col min="3333" max="3333" width="29.140625" style="107" customWidth="1"/>
    <col min="3334" max="3344" width="0" style="107" hidden="1" customWidth="1"/>
    <col min="3345" max="3345" width="19.5703125" style="107" customWidth="1"/>
    <col min="3346" max="3346" width="10.140625" style="107" customWidth="1"/>
    <col min="3347" max="3353" width="0" style="107" hidden="1" customWidth="1"/>
    <col min="3354" max="3354" width="10.140625" style="107" customWidth="1"/>
    <col min="3355" max="3355" width="10" style="107" customWidth="1"/>
    <col min="3356" max="3356" width="12.7109375" style="107" customWidth="1"/>
    <col min="3357" max="3357" width="13" style="107" customWidth="1"/>
    <col min="3358" max="3358" width="28.5703125" style="107" customWidth="1"/>
    <col min="3359" max="3585" width="11.5703125" style="107"/>
    <col min="3586" max="3586" width="6.140625" style="107" customWidth="1"/>
    <col min="3587" max="3588" width="0" style="107" hidden="1" customWidth="1"/>
    <col min="3589" max="3589" width="29.140625" style="107" customWidth="1"/>
    <col min="3590" max="3600" width="0" style="107" hidden="1" customWidth="1"/>
    <col min="3601" max="3601" width="19.5703125" style="107" customWidth="1"/>
    <col min="3602" max="3602" width="10.140625" style="107" customWidth="1"/>
    <col min="3603" max="3609" width="0" style="107" hidden="1" customWidth="1"/>
    <col min="3610" max="3610" width="10.140625" style="107" customWidth="1"/>
    <col min="3611" max="3611" width="10" style="107" customWidth="1"/>
    <col min="3612" max="3612" width="12.7109375" style="107" customWidth="1"/>
    <col min="3613" max="3613" width="13" style="107" customWidth="1"/>
    <col min="3614" max="3614" width="28.5703125" style="107" customWidth="1"/>
    <col min="3615" max="3841" width="11.5703125" style="107"/>
    <col min="3842" max="3842" width="6.140625" style="107" customWidth="1"/>
    <col min="3843" max="3844" width="0" style="107" hidden="1" customWidth="1"/>
    <col min="3845" max="3845" width="29.140625" style="107" customWidth="1"/>
    <col min="3846" max="3856" width="0" style="107" hidden="1" customWidth="1"/>
    <col min="3857" max="3857" width="19.5703125" style="107" customWidth="1"/>
    <col min="3858" max="3858" width="10.140625" style="107" customWidth="1"/>
    <col min="3859" max="3865" width="0" style="107" hidden="1" customWidth="1"/>
    <col min="3866" max="3866" width="10.140625" style="107" customWidth="1"/>
    <col min="3867" max="3867" width="10" style="107" customWidth="1"/>
    <col min="3868" max="3868" width="12.7109375" style="107" customWidth="1"/>
    <col min="3869" max="3869" width="13" style="107" customWidth="1"/>
    <col min="3870" max="3870" width="28.5703125" style="107" customWidth="1"/>
    <col min="3871" max="4097" width="11.5703125" style="107"/>
    <col min="4098" max="4098" width="6.140625" style="107" customWidth="1"/>
    <col min="4099" max="4100" width="0" style="107" hidden="1" customWidth="1"/>
    <col min="4101" max="4101" width="29.140625" style="107" customWidth="1"/>
    <col min="4102" max="4112" width="0" style="107" hidden="1" customWidth="1"/>
    <col min="4113" max="4113" width="19.5703125" style="107" customWidth="1"/>
    <col min="4114" max="4114" width="10.140625" style="107" customWidth="1"/>
    <col min="4115" max="4121" width="0" style="107" hidden="1" customWidth="1"/>
    <col min="4122" max="4122" width="10.140625" style="107" customWidth="1"/>
    <col min="4123" max="4123" width="10" style="107" customWidth="1"/>
    <col min="4124" max="4124" width="12.7109375" style="107" customWidth="1"/>
    <col min="4125" max="4125" width="13" style="107" customWidth="1"/>
    <col min="4126" max="4126" width="28.5703125" style="107" customWidth="1"/>
    <col min="4127" max="4353" width="11.5703125" style="107"/>
    <col min="4354" max="4354" width="6.140625" style="107" customWidth="1"/>
    <col min="4355" max="4356" width="0" style="107" hidden="1" customWidth="1"/>
    <col min="4357" max="4357" width="29.140625" style="107" customWidth="1"/>
    <col min="4358" max="4368" width="0" style="107" hidden="1" customWidth="1"/>
    <col min="4369" max="4369" width="19.5703125" style="107" customWidth="1"/>
    <col min="4370" max="4370" width="10.140625" style="107" customWidth="1"/>
    <col min="4371" max="4377" width="0" style="107" hidden="1" customWidth="1"/>
    <col min="4378" max="4378" width="10.140625" style="107" customWidth="1"/>
    <col min="4379" max="4379" width="10" style="107" customWidth="1"/>
    <col min="4380" max="4380" width="12.7109375" style="107" customWidth="1"/>
    <col min="4381" max="4381" width="13" style="107" customWidth="1"/>
    <col min="4382" max="4382" width="28.5703125" style="107" customWidth="1"/>
    <col min="4383" max="4609" width="11.5703125" style="107"/>
    <col min="4610" max="4610" width="6.140625" style="107" customWidth="1"/>
    <col min="4611" max="4612" width="0" style="107" hidden="1" customWidth="1"/>
    <col min="4613" max="4613" width="29.140625" style="107" customWidth="1"/>
    <col min="4614" max="4624" width="0" style="107" hidden="1" customWidth="1"/>
    <col min="4625" max="4625" width="19.5703125" style="107" customWidth="1"/>
    <col min="4626" max="4626" width="10.140625" style="107" customWidth="1"/>
    <col min="4627" max="4633" width="0" style="107" hidden="1" customWidth="1"/>
    <col min="4634" max="4634" width="10.140625" style="107" customWidth="1"/>
    <col min="4635" max="4635" width="10" style="107" customWidth="1"/>
    <col min="4636" max="4636" width="12.7109375" style="107" customWidth="1"/>
    <col min="4637" max="4637" width="13" style="107" customWidth="1"/>
    <col min="4638" max="4638" width="28.5703125" style="107" customWidth="1"/>
    <col min="4639" max="4865" width="11.5703125" style="107"/>
    <col min="4866" max="4866" width="6.140625" style="107" customWidth="1"/>
    <col min="4867" max="4868" width="0" style="107" hidden="1" customWidth="1"/>
    <col min="4869" max="4869" width="29.140625" style="107" customWidth="1"/>
    <col min="4870" max="4880" width="0" style="107" hidden="1" customWidth="1"/>
    <col min="4881" max="4881" width="19.5703125" style="107" customWidth="1"/>
    <col min="4882" max="4882" width="10.140625" style="107" customWidth="1"/>
    <col min="4883" max="4889" width="0" style="107" hidden="1" customWidth="1"/>
    <col min="4890" max="4890" width="10.140625" style="107" customWidth="1"/>
    <col min="4891" max="4891" width="10" style="107" customWidth="1"/>
    <col min="4892" max="4892" width="12.7109375" style="107" customWidth="1"/>
    <col min="4893" max="4893" width="13" style="107" customWidth="1"/>
    <col min="4894" max="4894" width="28.5703125" style="107" customWidth="1"/>
    <col min="4895" max="5121" width="11.5703125" style="107"/>
    <col min="5122" max="5122" width="6.140625" style="107" customWidth="1"/>
    <col min="5123" max="5124" width="0" style="107" hidden="1" customWidth="1"/>
    <col min="5125" max="5125" width="29.140625" style="107" customWidth="1"/>
    <col min="5126" max="5136" width="0" style="107" hidden="1" customWidth="1"/>
    <col min="5137" max="5137" width="19.5703125" style="107" customWidth="1"/>
    <col min="5138" max="5138" width="10.140625" style="107" customWidth="1"/>
    <col min="5139" max="5145" width="0" style="107" hidden="1" customWidth="1"/>
    <col min="5146" max="5146" width="10.140625" style="107" customWidth="1"/>
    <col min="5147" max="5147" width="10" style="107" customWidth="1"/>
    <col min="5148" max="5148" width="12.7109375" style="107" customWidth="1"/>
    <col min="5149" max="5149" width="13" style="107" customWidth="1"/>
    <col min="5150" max="5150" width="28.5703125" style="107" customWidth="1"/>
    <col min="5151" max="5377" width="11.5703125" style="107"/>
    <col min="5378" max="5378" width="6.140625" style="107" customWidth="1"/>
    <col min="5379" max="5380" width="0" style="107" hidden="1" customWidth="1"/>
    <col min="5381" max="5381" width="29.140625" style="107" customWidth="1"/>
    <col min="5382" max="5392" width="0" style="107" hidden="1" customWidth="1"/>
    <col min="5393" max="5393" width="19.5703125" style="107" customWidth="1"/>
    <col min="5394" max="5394" width="10.140625" style="107" customWidth="1"/>
    <col min="5395" max="5401" width="0" style="107" hidden="1" customWidth="1"/>
    <col min="5402" max="5402" width="10.140625" style="107" customWidth="1"/>
    <col min="5403" max="5403" width="10" style="107" customWidth="1"/>
    <col min="5404" max="5404" width="12.7109375" style="107" customWidth="1"/>
    <col min="5405" max="5405" width="13" style="107" customWidth="1"/>
    <col min="5406" max="5406" width="28.5703125" style="107" customWidth="1"/>
    <col min="5407" max="5633" width="11.5703125" style="107"/>
    <col min="5634" max="5634" width="6.140625" style="107" customWidth="1"/>
    <col min="5635" max="5636" width="0" style="107" hidden="1" customWidth="1"/>
    <col min="5637" max="5637" width="29.140625" style="107" customWidth="1"/>
    <col min="5638" max="5648" width="0" style="107" hidden="1" customWidth="1"/>
    <col min="5649" max="5649" width="19.5703125" style="107" customWidth="1"/>
    <col min="5650" max="5650" width="10.140625" style="107" customWidth="1"/>
    <col min="5651" max="5657" width="0" style="107" hidden="1" customWidth="1"/>
    <col min="5658" max="5658" width="10.140625" style="107" customWidth="1"/>
    <col min="5659" max="5659" width="10" style="107" customWidth="1"/>
    <col min="5660" max="5660" width="12.7109375" style="107" customWidth="1"/>
    <col min="5661" max="5661" width="13" style="107" customWidth="1"/>
    <col min="5662" max="5662" width="28.5703125" style="107" customWidth="1"/>
    <col min="5663" max="5889" width="11.5703125" style="107"/>
    <col min="5890" max="5890" width="6.140625" style="107" customWidth="1"/>
    <col min="5891" max="5892" width="0" style="107" hidden="1" customWidth="1"/>
    <col min="5893" max="5893" width="29.140625" style="107" customWidth="1"/>
    <col min="5894" max="5904" width="0" style="107" hidden="1" customWidth="1"/>
    <col min="5905" max="5905" width="19.5703125" style="107" customWidth="1"/>
    <col min="5906" max="5906" width="10.140625" style="107" customWidth="1"/>
    <col min="5907" max="5913" width="0" style="107" hidden="1" customWidth="1"/>
    <col min="5914" max="5914" width="10.140625" style="107" customWidth="1"/>
    <col min="5915" max="5915" width="10" style="107" customWidth="1"/>
    <col min="5916" max="5916" width="12.7109375" style="107" customWidth="1"/>
    <col min="5917" max="5917" width="13" style="107" customWidth="1"/>
    <col min="5918" max="5918" width="28.5703125" style="107" customWidth="1"/>
    <col min="5919" max="6145" width="11.5703125" style="107"/>
    <col min="6146" max="6146" width="6.140625" style="107" customWidth="1"/>
    <col min="6147" max="6148" width="0" style="107" hidden="1" customWidth="1"/>
    <col min="6149" max="6149" width="29.140625" style="107" customWidth="1"/>
    <col min="6150" max="6160" width="0" style="107" hidden="1" customWidth="1"/>
    <col min="6161" max="6161" width="19.5703125" style="107" customWidth="1"/>
    <col min="6162" max="6162" width="10.140625" style="107" customWidth="1"/>
    <col min="6163" max="6169" width="0" style="107" hidden="1" customWidth="1"/>
    <col min="6170" max="6170" width="10.140625" style="107" customWidth="1"/>
    <col min="6171" max="6171" width="10" style="107" customWidth="1"/>
    <col min="6172" max="6172" width="12.7109375" style="107" customWidth="1"/>
    <col min="6173" max="6173" width="13" style="107" customWidth="1"/>
    <col min="6174" max="6174" width="28.5703125" style="107" customWidth="1"/>
    <col min="6175" max="6401" width="11.5703125" style="107"/>
    <col min="6402" max="6402" width="6.140625" style="107" customWidth="1"/>
    <col min="6403" max="6404" width="0" style="107" hidden="1" customWidth="1"/>
    <col min="6405" max="6405" width="29.140625" style="107" customWidth="1"/>
    <col min="6406" max="6416" width="0" style="107" hidden="1" customWidth="1"/>
    <col min="6417" max="6417" width="19.5703125" style="107" customWidth="1"/>
    <col min="6418" max="6418" width="10.140625" style="107" customWidth="1"/>
    <col min="6419" max="6425" width="0" style="107" hidden="1" customWidth="1"/>
    <col min="6426" max="6426" width="10.140625" style="107" customWidth="1"/>
    <col min="6427" max="6427" width="10" style="107" customWidth="1"/>
    <col min="6428" max="6428" width="12.7109375" style="107" customWidth="1"/>
    <col min="6429" max="6429" width="13" style="107" customWidth="1"/>
    <col min="6430" max="6430" width="28.5703125" style="107" customWidth="1"/>
    <col min="6431" max="6657" width="11.5703125" style="107"/>
    <col min="6658" max="6658" width="6.140625" style="107" customWidth="1"/>
    <col min="6659" max="6660" width="0" style="107" hidden="1" customWidth="1"/>
    <col min="6661" max="6661" width="29.140625" style="107" customWidth="1"/>
    <col min="6662" max="6672" width="0" style="107" hidden="1" customWidth="1"/>
    <col min="6673" max="6673" width="19.5703125" style="107" customWidth="1"/>
    <col min="6674" max="6674" width="10.140625" style="107" customWidth="1"/>
    <col min="6675" max="6681" width="0" style="107" hidden="1" customWidth="1"/>
    <col min="6682" max="6682" width="10.140625" style="107" customWidth="1"/>
    <col min="6683" max="6683" width="10" style="107" customWidth="1"/>
    <col min="6684" max="6684" width="12.7109375" style="107" customWidth="1"/>
    <col min="6685" max="6685" width="13" style="107" customWidth="1"/>
    <col min="6686" max="6686" width="28.5703125" style="107" customWidth="1"/>
    <col min="6687" max="6913" width="11.5703125" style="107"/>
    <col min="6914" max="6914" width="6.140625" style="107" customWidth="1"/>
    <col min="6915" max="6916" width="0" style="107" hidden="1" customWidth="1"/>
    <col min="6917" max="6917" width="29.140625" style="107" customWidth="1"/>
    <col min="6918" max="6928" width="0" style="107" hidden="1" customWidth="1"/>
    <col min="6929" max="6929" width="19.5703125" style="107" customWidth="1"/>
    <col min="6930" max="6930" width="10.140625" style="107" customWidth="1"/>
    <col min="6931" max="6937" width="0" style="107" hidden="1" customWidth="1"/>
    <col min="6938" max="6938" width="10.140625" style="107" customWidth="1"/>
    <col min="6939" max="6939" width="10" style="107" customWidth="1"/>
    <col min="6940" max="6940" width="12.7109375" style="107" customWidth="1"/>
    <col min="6941" max="6941" width="13" style="107" customWidth="1"/>
    <col min="6942" max="6942" width="28.5703125" style="107" customWidth="1"/>
    <col min="6943" max="7169" width="11.5703125" style="107"/>
    <col min="7170" max="7170" width="6.140625" style="107" customWidth="1"/>
    <col min="7171" max="7172" width="0" style="107" hidden="1" customWidth="1"/>
    <col min="7173" max="7173" width="29.140625" style="107" customWidth="1"/>
    <col min="7174" max="7184" width="0" style="107" hidden="1" customWidth="1"/>
    <col min="7185" max="7185" width="19.5703125" style="107" customWidth="1"/>
    <col min="7186" max="7186" width="10.140625" style="107" customWidth="1"/>
    <col min="7187" max="7193" width="0" style="107" hidden="1" customWidth="1"/>
    <col min="7194" max="7194" width="10.140625" style="107" customWidth="1"/>
    <col min="7195" max="7195" width="10" style="107" customWidth="1"/>
    <col min="7196" max="7196" width="12.7109375" style="107" customWidth="1"/>
    <col min="7197" max="7197" width="13" style="107" customWidth="1"/>
    <col min="7198" max="7198" width="28.5703125" style="107" customWidth="1"/>
    <col min="7199" max="7425" width="11.5703125" style="107"/>
    <col min="7426" max="7426" width="6.140625" style="107" customWidth="1"/>
    <col min="7427" max="7428" width="0" style="107" hidden="1" customWidth="1"/>
    <col min="7429" max="7429" width="29.140625" style="107" customWidth="1"/>
    <col min="7430" max="7440" width="0" style="107" hidden="1" customWidth="1"/>
    <col min="7441" max="7441" width="19.5703125" style="107" customWidth="1"/>
    <col min="7442" max="7442" width="10.140625" style="107" customWidth="1"/>
    <col min="7443" max="7449" width="0" style="107" hidden="1" customWidth="1"/>
    <col min="7450" max="7450" width="10.140625" style="107" customWidth="1"/>
    <col min="7451" max="7451" width="10" style="107" customWidth="1"/>
    <col min="7452" max="7452" width="12.7109375" style="107" customWidth="1"/>
    <col min="7453" max="7453" width="13" style="107" customWidth="1"/>
    <col min="7454" max="7454" width="28.5703125" style="107" customWidth="1"/>
    <col min="7455" max="7681" width="11.5703125" style="107"/>
    <col min="7682" max="7682" width="6.140625" style="107" customWidth="1"/>
    <col min="7683" max="7684" width="0" style="107" hidden="1" customWidth="1"/>
    <col min="7685" max="7685" width="29.140625" style="107" customWidth="1"/>
    <col min="7686" max="7696" width="0" style="107" hidden="1" customWidth="1"/>
    <col min="7697" max="7697" width="19.5703125" style="107" customWidth="1"/>
    <col min="7698" max="7698" width="10.140625" style="107" customWidth="1"/>
    <col min="7699" max="7705" width="0" style="107" hidden="1" customWidth="1"/>
    <col min="7706" max="7706" width="10.140625" style="107" customWidth="1"/>
    <col min="7707" max="7707" width="10" style="107" customWidth="1"/>
    <col min="7708" max="7708" width="12.7109375" style="107" customWidth="1"/>
    <col min="7709" max="7709" width="13" style="107" customWidth="1"/>
    <col min="7710" max="7710" width="28.5703125" style="107" customWidth="1"/>
    <col min="7711" max="7937" width="11.5703125" style="107"/>
    <col min="7938" max="7938" width="6.140625" style="107" customWidth="1"/>
    <col min="7939" max="7940" width="0" style="107" hidden="1" customWidth="1"/>
    <col min="7941" max="7941" width="29.140625" style="107" customWidth="1"/>
    <col min="7942" max="7952" width="0" style="107" hidden="1" customWidth="1"/>
    <col min="7953" max="7953" width="19.5703125" style="107" customWidth="1"/>
    <col min="7954" max="7954" width="10.140625" style="107" customWidth="1"/>
    <col min="7955" max="7961" width="0" style="107" hidden="1" customWidth="1"/>
    <col min="7962" max="7962" width="10.140625" style="107" customWidth="1"/>
    <col min="7963" max="7963" width="10" style="107" customWidth="1"/>
    <col min="7964" max="7964" width="12.7109375" style="107" customWidth="1"/>
    <col min="7965" max="7965" width="13" style="107" customWidth="1"/>
    <col min="7966" max="7966" width="28.5703125" style="107" customWidth="1"/>
    <col min="7967" max="8193" width="11.5703125" style="107"/>
    <col min="8194" max="8194" width="6.140625" style="107" customWidth="1"/>
    <col min="8195" max="8196" width="0" style="107" hidden="1" customWidth="1"/>
    <col min="8197" max="8197" width="29.140625" style="107" customWidth="1"/>
    <col min="8198" max="8208" width="0" style="107" hidden="1" customWidth="1"/>
    <col min="8209" max="8209" width="19.5703125" style="107" customWidth="1"/>
    <col min="8210" max="8210" width="10.140625" style="107" customWidth="1"/>
    <col min="8211" max="8217" width="0" style="107" hidden="1" customWidth="1"/>
    <col min="8218" max="8218" width="10.140625" style="107" customWidth="1"/>
    <col min="8219" max="8219" width="10" style="107" customWidth="1"/>
    <col min="8220" max="8220" width="12.7109375" style="107" customWidth="1"/>
    <col min="8221" max="8221" width="13" style="107" customWidth="1"/>
    <col min="8222" max="8222" width="28.5703125" style="107" customWidth="1"/>
    <col min="8223" max="8449" width="11.5703125" style="107"/>
    <col min="8450" max="8450" width="6.140625" style="107" customWidth="1"/>
    <col min="8451" max="8452" width="0" style="107" hidden="1" customWidth="1"/>
    <col min="8453" max="8453" width="29.140625" style="107" customWidth="1"/>
    <col min="8454" max="8464" width="0" style="107" hidden="1" customWidth="1"/>
    <col min="8465" max="8465" width="19.5703125" style="107" customWidth="1"/>
    <col min="8466" max="8466" width="10.140625" style="107" customWidth="1"/>
    <col min="8467" max="8473" width="0" style="107" hidden="1" customWidth="1"/>
    <col min="8474" max="8474" width="10.140625" style="107" customWidth="1"/>
    <col min="8475" max="8475" width="10" style="107" customWidth="1"/>
    <col min="8476" max="8476" width="12.7109375" style="107" customWidth="1"/>
    <col min="8477" max="8477" width="13" style="107" customWidth="1"/>
    <col min="8478" max="8478" width="28.5703125" style="107" customWidth="1"/>
    <col min="8479" max="8705" width="11.5703125" style="107"/>
    <col min="8706" max="8706" width="6.140625" style="107" customWidth="1"/>
    <col min="8707" max="8708" width="0" style="107" hidden="1" customWidth="1"/>
    <col min="8709" max="8709" width="29.140625" style="107" customWidth="1"/>
    <col min="8710" max="8720" width="0" style="107" hidden="1" customWidth="1"/>
    <col min="8721" max="8721" width="19.5703125" style="107" customWidth="1"/>
    <col min="8722" max="8722" width="10.140625" style="107" customWidth="1"/>
    <col min="8723" max="8729" width="0" style="107" hidden="1" customWidth="1"/>
    <col min="8730" max="8730" width="10.140625" style="107" customWidth="1"/>
    <col min="8731" max="8731" width="10" style="107" customWidth="1"/>
    <col min="8732" max="8732" width="12.7109375" style="107" customWidth="1"/>
    <col min="8733" max="8733" width="13" style="107" customWidth="1"/>
    <col min="8734" max="8734" width="28.5703125" style="107" customWidth="1"/>
    <col min="8735" max="8961" width="11.5703125" style="107"/>
    <col min="8962" max="8962" width="6.140625" style="107" customWidth="1"/>
    <col min="8963" max="8964" width="0" style="107" hidden="1" customWidth="1"/>
    <col min="8965" max="8965" width="29.140625" style="107" customWidth="1"/>
    <col min="8966" max="8976" width="0" style="107" hidden="1" customWidth="1"/>
    <col min="8977" max="8977" width="19.5703125" style="107" customWidth="1"/>
    <col min="8978" max="8978" width="10.140625" style="107" customWidth="1"/>
    <col min="8979" max="8985" width="0" style="107" hidden="1" customWidth="1"/>
    <col min="8986" max="8986" width="10.140625" style="107" customWidth="1"/>
    <col min="8987" max="8987" width="10" style="107" customWidth="1"/>
    <col min="8988" max="8988" width="12.7109375" style="107" customWidth="1"/>
    <col min="8989" max="8989" width="13" style="107" customWidth="1"/>
    <col min="8990" max="8990" width="28.5703125" style="107" customWidth="1"/>
    <col min="8991" max="9217" width="11.5703125" style="107"/>
    <col min="9218" max="9218" width="6.140625" style="107" customWidth="1"/>
    <col min="9219" max="9220" width="0" style="107" hidden="1" customWidth="1"/>
    <col min="9221" max="9221" width="29.140625" style="107" customWidth="1"/>
    <col min="9222" max="9232" width="0" style="107" hidden="1" customWidth="1"/>
    <col min="9233" max="9233" width="19.5703125" style="107" customWidth="1"/>
    <col min="9234" max="9234" width="10.140625" style="107" customWidth="1"/>
    <col min="9235" max="9241" width="0" style="107" hidden="1" customWidth="1"/>
    <col min="9242" max="9242" width="10.140625" style="107" customWidth="1"/>
    <col min="9243" max="9243" width="10" style="107" customWidth="1"/>
    <col min="9244" max="9244" width="12.7109375" style="107" customWidth="1"/>
    <col min="9245" max="9245" width="13" style="107" customWidth="1"/>
    <col min="9246" max="9246" width="28.5703125" style="107" customWidth="1"/>
    <col min="9247" max="9473" width="11.5703125" style="107"/>
    <col min="9474" max="9474" width="6.140625" style="107" customWidth="1"/>
    <col min="9475" max="9476" width="0" style="107" hidden="1" customWidth="1"/>
    <col min="9477" max="9477" width="29.140625" style="107" customWidth="1"/>
    <col min="9478" max="9488" width="0" style="107" hidden="1" customWidth="1"/>
    <col min="9489" max="9489" width="19.5703125" style="107" customWidth="1"/>
    <col min="9490" max="9490" width="10.140625" style="107" customWidth="1"/>
    <col min="9491" max="9497" width="0" style="107" hidden="1" customWidth="1"/>
    <col min="9498" max="9498" width="10.140625" style="107" customWidth="1"/>
    <col min="9499" max="9499" width="10" style="107" customWidth="1"/>
    <col min="9500" max="9500" width="12.7109375" style="107" customWidth="1"/>
    <col min="9501" max="9501" width="13" style="107" customWidth="1"/>
    <col min="9502" max="9502" width="28.5703125" style="107" customWidth="1"/>
    <col min="9503" max="9729" width="11.5703125" style="107"/>
    <col min="9730" max="9730" width="6.140625" style="107" customWidth="1"/>
    <col min="9731" max="9732" width="0" style="107" hidden="1" customWidth="1"/>
    <col min="9733" max="9733" width="29.140625" style="107" customWidth="1"/>
    <col min="9734" max="9744" width="0" style="107" hidden="1" customWidth="1"/>
    <col min="9745" max="9745" width="19.5703125" style="107" customWidth="1"/>
    <col min="9746" max="9746" width="10.140625" style="107" customWidth="1"/>
    <col min="9747" max="9753" width="0" style="107" hidden="1" customWidth="1"/>
    <col min="9754" max="9754" width="10.140625" style="107" customWidth="1"/>
    <col min="9755" max="9755" width="10" style="107" customWidth="1"/>
    <col min="9756" max="9756" width="12.7109375" style="107" customWidth="1"/>
    <col min="9757" max="9757" width="13" style="107" customWidth="1"/>
    <col min="9758" max="9758" width="28.5703125" style="107" customWidth="1"/>
    <col min="9759" max="9985" width="11.5703125" style="107"/>
    <col min="9986" max="9986" width="6.140625" style="107" customWidth="1"/>
    <col min="9987" max="9988" width="0" style="107" hidden="1" customWidth="1"/>
    <col min="9989" max="9989" width="29.140625" style="107" customWidth="1"/>
    <col min="9990" max="10000" width="0" style="107" hidden="1" customWidth="1"/>
    <col min="10001" max="10001" width="19.5703125" style="107" customWidth="1"/>
    <col min="10002" max="10002" width="10.140625" style="107" customWidth="1"/>
    <col min="10003" max="10009" width="0" style="107" hidden="1" customWidth="1"/>
    <col min="10010" max="10010" width="10.140625" style="107" customWidth="1"/>
    <col min="10011" max="10011" width="10" style="107" customWidth="1"/>
    <col min="10012" max="10012" width="12.7109375" style="107" customWidth="1"/>
    <col min="10013" max="10013" width="13" style="107" customWidth="1"/>
    <col min="10014" max="10014" width="28.5703125" style="107" customWidth="1"/>
    <col min="10015" max="10241" width="11.5703125" style="107"/>
    <col min="10242" max="10242" width="6.140625" style="107" customWidth="1"/>
    <col min="10243" max="10244" width="0" style="107" hidden="1" customWidth="1"/>
    <col min="10245" max="10245" width="29.140625" style="107" customWidth="1"/>
    <col min="10246" max="10256" width="0" style="107" hidden="1" customWidth="1"/>
    <col min="10257" max="10257" width="19.5703125" style="107" customWidth="1"/>
    <col min="10258" max="10258" width="10.140625" style="107" customWidth="1"/>
    <col min="10259" max="10265" width="0" style="107" hidden="1" customWidth="1"/>
    <col min="10266" max="10266" width="10.140625" style="107" customWidth="1"/>
    <col min="10267" max="10267" width="10" style="107" customWidth="1"/>
    <col min="10268" max="10268" width="12.7109375" style="107" customWidth="1"/>
    <col min="10269" max="10269" width="13" style="107" customWidth="1"/>
    <col min="10270" max="10270" width="28.5703125" style="107" customWidth="1"/>
    <col min="10271" max="10497" width="11.5703125" style="107"/>
    <col min="10498" max="10498" width="6.140625" style="107" customWidth="1"/>
    <col min="10499" max="10500" width="0" style="107" hidden="1" customWidth="1"/>
    <col min="10501" max="10501" width="29.140625" style="107" customWidth="1"/>
    <col min="10502" max="10512" width="0" style="107" hidden="1" customWidth="1"/>
    <col min="10513" max="10513" width="19.5703125" style="107" customWidth="1"/>
    <col min="10514" max="10514" width="10.140625" style="107" customWidth="1"/>
    <col min="10515" max="10521" width="0" style="107" hidden="1" customWidth="1"/>
    <col min="10522" max="10522" width="10.140625" style="107" customWidth="1"/>
    <col min="10523" max="10523" width="10" style="107" customWidth="1"/>
    <col min="10524" max="10524" width="12.7109375" style="107" customWidth="1"/>
    <col min="10525" max="10525" width="13" style="107" customWidth="1"/>
    <col min="10526" max="10526" width="28.5703125" style="107" customWidth="1"/>
    <col min="10527" max="10753" width="11.5703125" style="107"/>
    <col min="10754" max="10754" width="6.140625" style="107" customWidth="1"/>
    <col min="10755" max="10756" width="0" style="107" hidden="1" customWidth="1"/>
    <col min="10757" max="10757" width="29.140625" style="107" customWidth="1"/>
    <col min="10758" max="10768" width="0" style="107" hidden="1" customWidth="1"/>
    <col min="10769" max="10769" width="19.5703125" style="107" customWidth="1"/>
    <col min="10770" max="10770" width="10.140625" style="107" customWidth="1"/>
    <col min="10771" max="10777" width="0" style="107" hidden="1" customWidth="1"/>
    <col min="10778" max="10778" width="10.140625" style="107" customWidth="1"/>
    <col min="10779" max="10779" width="10" style="107" customWidth="1"/>
    <col min="10780" max="10780" width="12.7109375" style="107" customWidth="1"/>
    <col min="10781" max="10781" width="13" style="107" customWidth="1"/>
    <col min="10782" max="10782" width="28.5703125" style="107" customWidth="1"/>
    <col min="10783" max="11009" width="11.5703125" style="107"/>
    <col min="11010" max="11010" width="6.140625" style="107" customWidth="1"/>
    <col min="11011" max="11012" width="0" style="107" hidden="1" customWidth="1"/>
    <col min="11013" max="11013" width="29.140625" style="107" customWidth="1"/>
    <col min="11014" max="11024" width="0" style="107" hidden="1" customWidth="1"/>
    <col min="11025" max="11025" width="19.5703125" style="107" customWidth="1"/>
    <col min="11026" max="11026" width="10.140625" style="107" customWidth="1"/>
    <col min="11027" max="11033" width="0" style="107" hidden="1" customWidth="1"/>
    <col min="11034" max="11034" width="10.140625" style="107" customWidth="1"/>
    <col min="11035" max="11035" width="10" style="107" customWidth="1"/>
    <col min="11036" max="11036" width="12.7109375" style="107" customWidth="1"/>
    <col min="11037" max="11037" width="13" style="107" customWidth="1"/>
    <col min="11038" max="11038" width="28.5703125" style="107" customWidth="1"/>
    <col min="11039" max="11265" width="11.5703125" style="107"/>
    <col min="11266" max="11266" width="6.140625" style="107" customWidth="1"/>
    <col min="11267" max="11268" width="0" style="107" hidden="1" customWidth="1"/>
    <col min="11269" max="11269" width="29.140625" style="107" customWidth="1"/>
    <col min="11270" max="11280" width="0" style="107" hidden="1" customWidth="1"/>
    <col min="11281" max="11281" width="19.5703125" style="107" customWidth="1"/>
    <col min="11282" max="11282" width="10.140625" style="107" customWidth="1"/>
    <col min="11283" max="11289" width="0" style="107" hidden="1" customWidth="1"/>
    <col min="11290" max="11290" width="10.140625" style="107" customWidth="1"/>
    <col min="11291" max="11291" width="10" style="107" customWidth="1"/>
    <col min="11292" max="11292" width="12.7109375" style="107" customWidth="1"/>
    <col min="11293" max="11293" width="13" style="107" customWidth="1"/>
    <col min="11294" max="11294" width="28.5703125" style="107" customWidth="1"/>
    <col min="11295" max="11521" width="11.5703125" style="107"/>
    <col min="11522" max="11522" width="6.140625" style="107" customWidth="1"/>
    <col min="11523" max="11524" width="0" style="107" hidden="1" customWidth="1"/>
    <col min="11525" max="11525" width="29.140625" style="107" customWidth="1"/>
    <col min="11526" max="11536" width="0" style="107" hidden="1" customWidth="1"/>
    <col min="11537" max="11537" width="19.5703125" style="107" customWidth="1"/>
    <col min="11538" max="11538" width="10.140625" style="107" customWidth="1"/>
    <col min="11539" max="11545" width="0" style="107" hidden="1" customWidth="1"/>
    <col min="11546" max="11546" width="10.140625" style="107" customWidth="1"/>
    <col min="11547" max="11547" width="10" style="107" customWidth="1"/>
    <col min="11548" max="11548" width="12.7109375" style="107" customWidth="1"/>
    <col min="11549" max="11549" width="13" style="107" customWidth="1"/>
    <col min="11550" max="11550" width="28.5703125" style="107" customWidth="1"/>
    <col min="11551" max="11777" width="11.5703125" style="107"/>
    <col min="11778" max="11778" width="6.140625" style="107" customWidth="1"/>
    <col min="11779" max="11780" width="0" style="107" hidden="1" customWidth="1"/>
    <col min="11781" max="11781" width="29.140625" style="107" customWidth="1"/>
    <col min="11782" max="11792" width="0" style="107" hidden="1" customWidth="1"/>
    <col min="11793" max="11793" width="19.5703125" style="107" customWidth="1"/>
    <col min="11794" max="11794" width="10.140625" style="107" customWidth="1"/>
    <col min="11795" max="11801" width="0" style="107" hidden="1" customWidth="1"/>
    <col min="11802" max="11802" width="10.140625" style="107" customWidth="1"/>
    <col min="11803" max="11803" width="10" style="107" customWidth="1"/>
    <col min="11804" max="11804" width="12.7109375" style="107" customWidth="1"/>
    <col min="11805" max="11805" width="13" style="107" customWidth="1"/>
    <col min="11806" max="11806" width="28.5703125" style="107" customWidth="1"/>
    <col min="11807" max="12033" width="11.5703125" style="107"/>
    <col min="12034" max="12034" width="6.140625" style="107" customWidth="1"/>
    <col min="12035" max="12036" width="0" style="107" hidden="1" customWidth="1"/>
    <col min="12037" max="12037" width="29.140625" style="107" customWidth="1"/>
    <col min="12038" max="12048" width="0" style="107" hidden="1" customWidth="1"/>
    <col min="12049" max="12049" width="19.5703125" style="107" customWidth="1"/>
    <col min="12050" max="12050" width="10.140625" style="107" customWidth="1"/>
    <col min="12051" max="12057" width="0" style="107" hidden="1" customWidth="1"/>
    <col min="12058" max="12058" width="10.140625" style="107" customWidth="1"/>
    <col min="12059" max="12059" width="10" style="107" customWidth="1"/>
    <col min="12060" max="12060" width="12.7109375" style="107" customWidth="1"/>
    <col min="12061" max="12061" width="13" style="107" customWidth="1"/>
    <col min="12062" max="12062" width="28.5703125" style="107" customWidth="1"/>
    <col min="12063" max="12289" width="11.5703125" style="107"/>
    <col min="12290" max="12290" width="6.140625" style="107" customWidth="1"/>
    <col min="12291" max="12292" width="0" style="107" hidden="1" customWidth="1"/>
    <col min="12293" max="12293" width="29.140625" style="107" customWidth="1"/>
    <col min="12294" max="12304" width="0" style="107" hidden="1" customWidth="1"/>
    <col min="12305" max="12305" width="19.5703125" style="107" customWidth="1"/>
    <col min="12306" max="12306" width="10.140625" style="107" customWidth="1"/>
    <col min="12307" max="12313" width="0" style="107" hidden="1" customWidth="1"/>
    <col min="12314" max="12314" width="10.140625" style="107" customWidth="1"/>
    <col min="12315" max="12315" width="10" style="107" customWidth="1"/>
    <col min="12316" max="12316" width="12.7109375" style="107" customWidth="1"/>
    <col min="12317" max="12317" width="13" style="107" customWidth="1"/>
    <col min="12318" max="12318" width="28.5703125" style="107" customWidth="1"/>
    <col min="12319" max="12545" width="11.5703125" style="107"/>
    <col min="12546" max="12546" width="6.140625" style="107" customWidth="1"/>
    <col min="12547" max="12548" width="0" style="107" hidden="1" customWidth="1"/>
    <col min="12549" max="12549" width="29.140625" style="107" customWidth="1"/>
    <col min="12550" max="12560" width="0" style="107" hidden="1" customWidth="1"/>
    <col min="12561" max="12561" width="19.5703125" style="107" customWidth="1"/>
    <col min="12562" max="12562" width="10.140625" style="107" customWidth="1"/>
    <col min="12563" max="12569" width="0" style="107" hidden="1" customWidth="1"/>
    <col min="12570" max="12570" width="10.140625" style="107" customWidth="1"/>
    <col min="12571" max="12571" width="10" style="107" customWidth="1"/>
    <col min="12572" max="12572" width="12.7109375" style="107" customWidth="1"/>
    <col min="12573" max="12573" width="13" style="107" customWidth="1"/>
    <col min="12574" max="12574" width="28.5703125" style="107" customWidth="1"/>
    <col min="12575" max="12801" width="11.5703125" style="107"/>
    <col min="12802" max="12802" width="6.140625" style="107" customWidth="1"/>
    <col min="12803" max="12804" width="0" style="107" hidden="1" customWidth="1"/>
    <col min="12805" max="12805" width="29.140625" style="107" customWidth="1"/>
    <col min="12806" max="12816" width="0" style="107" hidden="1" customWidth="1"/>
    <col min="12817" max="12817" width="19.5703125" style="107" customWidth="1"/>
    <col min="12818" max="12818" width="10.140625" style="107" customWidth="1"/>
    <col min="12819" max="12825" width="0" style="107" hidden="1" customWidth="1"/>
    <col min="12826" max="12826" width="10.140625" style="107" customWidth="1"/>
    <col min="12827" max="12827" width="10" style="107" customWidth="1"/>
    <col min="12828" max="12828" width="12.7109375" style="107" customWidth="1"/>
    <col min="12829" max="12829" width="13" style="107" customWidth="1"/>
    <col min="12830" max="12830" width="28.5703125" style="107" customWidth="1"/>
    <col min="12831" max="13057" width="11.5703125" style="107"/>
    <col min="13058" max="13058" width="6.140625" style="107" customWidth="1"/>
    <col min="13059" max="13060" width="0" style="107" hidden="1" customWidth="1"/>
    <col min="13061" max="13061" width="29.140625" style="107" customWidth="1"/>
    <col min="13062" max="13072" width="0" style="107" hidden="1" customWidth="1"/>
    <col min="13073" max="13073" width="19.5703125" style="107" customWidth="1"/>
    <col min="13074" max="13074" width="10.140625" style="107" customWidth="1"/>
    <col min="13075" max="13081" width="0" style="107" hidden="1" customWidth="1"/>
    <col min="13082" max="13082" width="10.140625" style="107" customWidth="1"/>
    <col min="13083" max="13083" width="10" style="107" customWidth="1"/>
    <col min="13084" max="13084" width="12.7109375" style="107" customWidth="1"/>
    <col min="13085" max="13085" width="13" style="107" customWidth="1"/>
    <col min="13086" max="13086" width="28.5703125" style="107" customWidth="1"/>
    <col min="13087" max="13313" width="11.5703125" style="107"/>
    <col min="13314" max="13314" width="6.140625" style="107" customWidth="1"/>
    <col min="13315" max="13316" width="0" style="107" hidden="1" customWidth="1"/>
    <col min="13317" max="13317" width="29.140625" style="107" customWidth="1"/>
    <col min="13318" max="13328" width="0" style="107" hidden="1" customWidth="1"/>
    <col min="13329" max="13329" width="19.5703125" style="107" customWidth="1"/>
    <col min="13330" max="13330" width="10.140625" style="107" customWidth="1"/>
    <col min="13331" max="13337" width="0" style="107" hidden="1" customWidth="1"/>
    <col min="13338" max="13338" width="10.140625" style="107" customWidth="1"/>
    <col min="13339" max="13339" width="10" style="107" customWidth="1"/>
    <col min="13340" max="13340" width="12.7109375" style="107" customWidth="1"/>
    <col min="13341" max="13341" width="13" style="107" customWidth="1"/>
    <col min="13342" max="13342" width="28.5703125" style="107" customWidth="1"/>
    <col min="13343" max="13569" width="11.5703125" style="107"/>
    <col min="13570" max="13570" width="6.140625" style="107" customWidth="1"/>
    <col min="13571" max="13572" width="0" style="107" hidden="1" customWidth="1"/>
    <col min="13573" max="13573" width="29.140625" style="107" customWidth="1"/>
    <col min="13574" max="13584" width="0" style="107" hidden="1" customWidth="1"/>
    <col min="13585" max="13585" width="19.5703125" style="107" customWidth="1"/>
    <col min="13586" max="13586" width="10.140625" style="107" customWidth="1"/>
    <col min="13587" max="13593" width="0" style="107" hidden="1" customWidth="1"/>
    <col min="13594" max="13594" width="10.140625" style="107" customWidth="1"/>
    <col min="13595" max="13595" width="10" style="107" customWidth="1"/>
    <col min="13596" max="13596" width="12.7109375" style="107" customWidth="1"/>
    <col min="13597" max="13597" width="13" style="107" customWidth="1"/>
    <col min="13598" max="13598" width="28.5703125" style="107" customWidth="1"/>
    <col min="13599" max="13825" width="11.5703125" style="107"/>
    <col min="13826" max="13826" width="6.140625" style="107" customWidth="1"/>
    <col min="13827" max="13828" width="0" style="107" hidden="1" customWidth="1"/>
    <col min="13829" max="13829" width="29.140625" style="107" customWidth="1"/>
    <col min="13830" max="13840" width="0" style="107" hidden="1" customWidth="1"/>
    <col min="13841" max="13841" width="19.5703125" style="107" customWidth="1"/>
    <col min="13842" max="13842" width="10.140625" style="107" customWidth="1"/>
    <col min="13843" max="13849" width="0" style="107" hidden="1" customWidth="1"/>
    <col min="13850" max="13850" width="10.140625" style="107" customWidth="1"/>
    <col min="13851" max="13851" width="10" style="107" customWidth="1"/>
    <col min="13852" max="13852" width="12.7109375" style="107" customWidth="1"/>
    <col min="13853" max="13853" width="13" style="107" customWidth="1"/>
    <col min="13854" max="13854" width="28.5703125" style="107" customWidth="1"/>
    <col min="13855" max="14081" width="11.5703125" style="107"/>
    <col min="14082" max="14082" width="6.140625" style="107" customWidth="1"/>
    <col min="14083" max="14084" width="0" style="107" hidden="1" customWidth="1"/>
    <col min="14085" max="14085" width="29.140625" style="107" customWidth="1"/>
    <col min="14086" max="14096" width="0" style="107" hidden="1" customWidth="1"/>
    <col min="14097" max="14097" width="19.5703125" style="107" customWidth="1"/>
    <col min="14098" max="14098" width="10.140625" style="107" customWidth="1"/>
    <col min="14099" max="14105" width="0" style="107" hidden="1" customWidth="1"/>
    <col min="14106" max="14106" width="10.140625" style="107" customWidth="1"/>
    <col min="14107" max="14107" width="10" style="107" customWidth="1"/>
    <col min="14108" max="14108" width="12.7109375" style="107" customWidth="1"/>
    <col min="14109" max="14109" width="13" style="107" customWidth="1"/>
    <col min="14110" max="14110" width="28.5703125" style="107" customWidth="1"/>
    <col min="14111" max="14337" width="11.5703125" style="107"/>
    <col min="14338" max="14338" width="6.140625" style="107" customWidth="1"/>
    <col min="14339" max="14340" width="0" style="107" hidden="1" customWidth="1"/>
    <col min="14341" max="14341" width="29.140625" style="107" customWidth="1"/>
    <col min="14342" max="14352" width="0" style="107" hidden="1" customWidth="1"/>
    <col min="14353" max="14353" width="19.5703125" style="107" customWidth="1"/>
    <col min="14354" max="14354" width="10.140625" style="107" customWidth="1"/>
    <col min="14355" max="14361" width="0" style="107" hidden="1" customWidth="1"/>
    <col min="14362" max="14362" width="10.140625" style="107" customWidth="1"/>
    <col min="14363" max="14363" width="10" style="107" customWidth="1"/>
    <col min="14364" max="14364" width="12.7109375" style="107" customWidth="1"/>
    <col min="14365" max="14365" width="13" style="107" customWidth="1"/>
    <col min="14366" max="14366" width="28.5703125" style="107" customWidth="1"/>
    <col min="14367" max="14593" width="11.5703125" style="107"/>
    <col min="14594" max="14594" width="6.140625" style="107" customWidth="1"/>
    <col min="14595" max="14596" width="0" style="107" hidden="1" customWidth="1"/>
    <col min="14597" max="14597" width="29.140625" style="107" customWidth="1"/>
    <col min="14598" max="14608" width="0" style="107" hidden="1" customWidth="1"/>
    <col min="14609" max="14609" width="19.5703125" style="107" customWidth="1"/>
    <col min="14610" max="14610" width="10.140625" style="107" customWidth="1"/>
    <col min="14611" max="14617" width="0" style="107" hidden="1" customWidth="1"/>
    <col min="14618" max="14618" width="10.140625" style="107" customWidth="1"/>
    <col min="14619" max="14619" width="10" style="107" customWidth="1"/>
    <col min="14620" max="14620" width="12.7109375" style="107" customWidth="1"/>
    <col min="14621" max="14621" width="13" style="107" customWidth="1"/>
    <col min="14622" max="14622" width="28.5703125" style="107" customWidth="1"/>
    <col min="14623" max="14849" width="11.5703125" style="107"/>
    <col min="14850" max="14850" width="6.140625" style="107" customWidth="1"/>
    <col min="14851" max="14852" width="0" style="107" hidden="1" customWidth="1"/>
    <col min="14853" max="14853" width="29.140625" style="107" customWidth="1"/>
    <col min="14854" max="14864" width="0" style="107" hidden="1" customWidth="1"/>
    <col min="14865" max="14865" width="19.5703125" style="107" customWidth="1"/>
    <col min="14866" max="14866" width="10.140625" style="107" customWidth="1"/>
    <col min="14867" max="14873" width="0" style="107" hidden="1" customWidth="1"/>
    <col min="14874" max="14874" width="10.140625" style="107" customWidth="1"/>
    <col min="14875" max="14875" width="10" style="107" customWidth="1"/>
    <col min="14876" max="14876" width="12.7109375" style="107" customWidth="1"/>
    <col min="14877" max="14877" width="13" style="107" customWidth="1"/>
    <col min="14878" max="14878" width="28.5703125" style="107" customWidth="1"/>
    <col min="14879" max="15105" width="11.5703125" style="107"/>
    <col min="15106" max="15106" width="6.140625" style="107" customWidth="1"/>
    <col min="15107" max="15108" width="0" style="107" hidden="1" customWidth="1"/>
    <col min="15109" max="15109" width="29.140625" style="107" customWidth="1"/>
    <col min="15110" max="15120" width="0" style="107" hidden="1" customWidth="1"/>
    <col min="15121" max="15121" width="19.5703125" style="107" customWidth="1"/>
    <col min="15122" max="15122" width="10.140625" style="107" customWidth="1"/>
    <col min="15123" max="15129" width="0" style="107" hidden="1" customWidth="1"/>
    <col min="15130" max="15130" width="10.140625" style="107" customWidth="1"/>
    <col min="15131" max="15131" width="10" style="107" customWidth="1"/>
    <col min="15132" max="15132" width="12.7109375" style="107" customWidth="1"/>
    <col min="15133" max="15133" width="13" style="107" customWidth="1"/>
    <col min="15134" max="15134" width="28.5703125" style="107" customWidth="1"/>
    <col min="15135" max="15361" width="11.5703125" style="107"/>
    <col min="15362" max="15362" width="6.140625" style="107" customWidth="1"/>
    <col min="15363" max="15364" width="0" style="107" hidden="1" customWidth="1"/>
    <col min="15365" max="15365" width="29.140625" style="107" customWidth="1"/>
    <col min="15366" max="15376" width="0" style="107" hidden="1" customWidth="1"/>
    <col min="15377" max="15377" width="19.5703125" style="107" customWidth="1"/>
    <col min="15378" max="15378" width="10.140625" style="107" customWidth="1"/>
    <col min="15379" max="15385" width="0" style="107" hidden="1" customWidth="1"/>
    <col min="15386" max="15386" width="10.140625" style="107" customWidth="1"/>
    <col min="15387" max="15387" width="10" style="107" customWidth="1"/>
    <col min="15388" max="15388" width="12.7109375" style="107" customWidth="1"/>
    <col min="15389" max="15389" width="13" style="107" customWidth="1"/>
    <col min="15390" max="15390" width="28.5703125" style="107" customWidth="1"/>
    <col min="15391" max="15617" width="11.5703125" style="107"/>
    <col min="15618" max="15618" width="6.140625" style="107" customWidth="1"/>
    <col min="15619" max="15620" width="0" style="107" hidden="1" customWidth="1"/>
    <col min="15621" max="15621" width="29.140625" style="107" customWidth="1"/>
    <col min="15622" max="15632" width="0" style="107" hidden="1" customWidth="1"/>
    <col min="15633" max="15633" width="19.5703125" style="107" customWidth="1"/>
    <col min="15634" max="15634" width="10.140625" style="107" customWidth="1"/>
    <col min="15635" max="15641" width="0" style="107" hidden="1" customWidth="1"/>
    <col min="15642" max="15642" width="10.140625" style="107" customWidth="1"/>
    <col min="15643" max="15643" width="10" style="107" customWidth="1"/>
    <col min="15644" max="15644" width="12.7109375" style="107" customWidth="1"/>
    <col min="15645" max="15645" width="13" style="107" customWidth="1"/>
    <col min="15646" max="15646" width="28.5703125" style="107" customWidth="1"/>
    <col min="15647" max="15873" width="11.5703125" style="107"/>
    <col min="15874" max="15874" width="6.140625" style="107" customWidth="1"/>
    <col min="15875" max="15876" width="0" style="107" hidden="1" customWidth="1"/>
    <col min="15877" max="15877" width="29.140625" style="107" customWidth="1"/>
    <col min="15878" max="15888" width="0" style="107" hidden="1" customWidth="1"/>
    <col min="15889" max="15889" width="19.5703125" style="107" customWidth="1"/>
    <col min="15890" max="15890" width="10.140625" style="107" customWidth="1"/>
    <col min="15891" max="15897" width="0" style="107" hidden="1" customWidth="1"/>
    <col min="15898" max="15898" width="10.140625" style="107" customWidth="1"/>
    <col min="15899" max="15899" width="10" style="107" customWidth="1"/>
    <col min="15900" max="15900" width="12.7109375" style="107" customWidth="1"/>
    <col min="15901" max="15901" width="13" style="107" customWidth="1"/>
    <col min="15902" max="15902" width="28.5703125" style="107" customWidth="1"/>
    <col min="15903" max="16129" width="11.5703125" style="107"/>
    <col min="16130" max="16130" width="6.140625" style="107" customWidth="1"/>
    <col min="16131" max="16132" width="0" style="107" hidden="1" customWidth="1"/>
    <col min="16133" max="16133" width="29.140625" style="107" customWidth="1"/>
    <col min="16134" max="16144" width="0" style="107" hidden="1" customWidth="1"/>
    <col min="16145" max="16145" width="19.5703125" style="107" customWidth="1"/>
    <col min="16146" max="16146" width="10.140625" style="107" customWidth="1"/>
    <col min="16147" max="16153" width="0" style="107" hidden="1" customWidth="1"/>
    <col min="16154" max="16154" width="10.140625" style="107" customWidth="1"/>
    <col min="16155" max="16155" width="10" style="107" customWidth="1"/>
    <col min="16156" max="16156" width="12.7109375" style="107" customWidth="1"/>
    <col min="16157" max="16157" width="13" style="107" customWidth="1"/>
    <col min="16158" max="16158" width="28.5703125" style="107" customWidth="1"/>
    <col min="16159" max="16384" width="11.5703125" style="107"/>
  </cols>
  <sheetData>
    <row r="1" spans="1:29" customFormat="1" ht="75" customHeight="1" x14ac:dyDescent="0.25">
      <c r="A1" s="252" t="s">
        <v>162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100"/>
      <c r="Y1" s="253" t="s">
        <v>6</v>
      </c>
      <c r="Z1" s="253"/>
      <c r="AA1" s="253"/>
      <c r="AB1" s="253"/>
      <c r="AC1" s="253"/>
    </row>
    <row r="2" spans="1:29" customFormat="1" ht="85.5" customHeight="1" x14ac:dyDescent="0.25">
      <c r="A2" s="274" t="s">
        <v>195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</row>
    <row r="3" spans="1:29" ht="11.25" customHeight="1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3"/>
      <c r="Z3" s="114"/>
      <c r="AA3" s="114"/>
      <c r="AB3" s="114"/>
      <c r="AC3" s="107"/>
    </row>
    <row r="4" spans="1:29" s="119" customFormat="1" ht="113.25" customHeight="1" x14ac:dyDescent="0.25">
      <c r="A4" s="2" t="s">
        <v>80</v>
      </c>
      <c r="B4" s="2" t="s">
        <v>164</v>
      </c>
      <c r="C4" s="2" t="s">
        <v>165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" t="s">
        <v>166</v>
      </c>
      <c r="Q4" s="2" t="s">
        <v>167</v>
      </c>
      <c r="R4" s="220"/>
      <c r="S4" s="220"/>
      <c r="T4" s="220"/>
      <c r="U4" s="220"/>
      <c r="V4" s="220"/>
      <c r="W4" s="220"/>
      <c r="X4" s="2" t="s">
        <v>166</v>
      </c>
      <c r="Y4" s="2" t="s">
        <v>168</v>
      </c>
      <c r="Z4" s="2" t="s">
        <v>169</v>
      </c>
      <c r="AA4" s="2" t="s">
        <v>170</v>
      </c>
      <c r="AB4" s="2" t="s">
        <v>193</v>
      </c>
      <c r="AC4" s="118" t="s">
        <v>194</v>
      </c>
    </row>
    <row r="5" spans="1:29" s="119" customFormat="1" ht="24.95" customHeight="1" x14ac:dyDescent="0.25">
      <c r="A5" s="194">
        <v>1</v>
      </c>
      <c r="B5" s="195" t="s">
        <v>171</v>
      </c>
      <c r="C5" s="196" t="s">
        <v>172</v>
      </c>
      <c r="D5" s="221" t="s">
        <v>171</v>
      </c>
      <c r="E5" s="188" t="s">
        <v>118</v>
      </c>
      <c r="F5" s="197">
        <v>4.9800000000000004</v>
      </c>
      <c r="G5" s="198"/>
      <c r="H5" s="197">
        <v>4.9800000000000004</v>
      </c>
      <c r="I5" s="197">
        <v>0.7</v>
      </c>
      <c r="J5" s="199">
        <v>5.6800000000000006</v>
      </c>
      <c r="K5" s="200">
        <v>7895200.0000000009</v>
      </c>
      <c r="L5" s="197" t="s">
        <v>173</v>
      </c>
      <c r="M5" s="200">
        <v>7895200</v>
      </c>
      <c r="N5" s="200">
        <v>1390000</v>
      </c>
      <c r="O5" s="201">
        <v>18</v>
      </c>
      <c r="P5" s="200">
        <v>7974152</v>
      </c>
      <c r="Q5" s="200">
        <v>7974152</v>
      </c>
      <c r="R5" s="200">
        <v>7895200</v>
      </c>
      <c r="S5" s="202"/>
      <c r="T5" s="200">
        <v>0</v>
      </c>
      <c r="U5" s="203"/>
      <c r="V5" s="200">
        <v>0</v>
      </c>
      <c r="W5" s="200">
        <v>78952</v>
      </c>
      <c r="X5" s="200">
        <v>7974152</v>
      </c>
      <c r="Y5" s="200">
        <v>7974152</v>
      </c>
      <c r="Z5" s="200">
        <v>7974152</v>
      </c>
      <c r="AA5" s="200">
        <v>7974152</v>
      </c>
      <c r="AB5" s="200">
        <f>SUM(P5:AA5)</f>
        <v>55819064</v>
      </c>
      <c r="AC5" s="280">
        <f>AB5*1/100</f>
        <v>558190.64</v>
      </c>
    </row>
    <row r="6" spans="1:29" s="119" customFormat="1" ht="24.95" customHeight="1" x14ac:dyDescent="0.25">
      <c r="A6" s="194">
        <v>2</v>
      </c>
      <c r="B6" s="204" t="s">
        <v>174</v>
      </c>
      <c r="C6" s="205" t="s">
        <v>175</v>
      </c>
      <c r="D6" s="222" t="s">
        <v>174</v>
      </c>
      <c r="E6" s="189" t="s">
        <v>126</v>
      </c>
      <c r="F6" s="197">
        <v>4.9800000000000004</v>
      </c>
      <c r="G6" s="206">
        <v>0.08</v>
      </c>
      <c r="H6" s="197">
        <v>5.3784000000000001</v>
      </c>
      <c r="I6" s="187">
        <v>0.35</v>
      </c>
      <c r="J6" s="199">
        <v>5.7283999999999997</v>
      </c>
      <c r="K6" s="200">
        <v>7962476</v>
      </c>
      <c r="L6" s="197" t="s">
        <v>173</v>
      </c>
      <c r="M6" s="200">
        <v>7962476</v>
      </c>
      <c r="N6" s="200">
        <v>1390000</v>
      </c>
      <c r="O6" s="201">
        <v>18</v>
      </c>
      <c r="P6" s="200">
        <v>8042101</v>
      </c>
      <c r="Q6" s="200">
        <v>8042101</v>
      </c>
      <c r="R6" s="200">
        <v>7962476</v>
      </c>
      <c r="S6" s="207"/>
      <c r="T6" s="200">
        <v>0</v>
      </c>
      <c r="U6" s="203"/>
      <c r="V6" s="200">
        <v>0</v>
      </c>
      <c r="W6" s="200">
        <v>79625</v>
      </c>
      <c r="X6" s="200">
        <v>8042101</v>
      </c>
      <c r="Y6" s="200">
        <v>8042101</v>
      </c>
      <c r="Z6" s="200">
        <v>8042101</v>
      </c>
      <c r="AA6" s="200">
        <v>7695906</v>
      </c>
      <c r="AB6" s="200">
        <f t="shared" ref="AB6:AB16" si="0">SUM(P6:AA6)</f>
        <v>55948512</v>
      </c>
      <c r="AC6" s="280">
        <f t="shared" ref="AC6:AC16" si="1">AB6*1/100</f>
        <v>559485.12</v>
      </c>
    </row>
    <row r="7" spans="1:29" s="154" customFormat="1" ht="24.95" customHeight="1" x14ac:dyDescent="0.25">
      <c r="A7" s="194">
        <v>3</v>
      </c>
      <c r="B7" s="204" t="s">
        <v>41</v>
      </c>
      <c r="C7" s="205" t="s">
        <v>176</v>
      </c>
      <c r="D7" s="222" t="s">
        <v>41</v>
      </c>
      <c r="E7" s="190">
        <v>1603205189653</v>
      </c>
      <c r="F7" s="187">
        <v>3.33</v>
      </c>
      <c r="G7" s="206"/>
      <c r="H7" s="197">
        <v>3.33</v>
      </c>
      <c r="I7" s="187"/>
      <c r="J7" s="199">
        <v>3.33</v>
      </c>
      <c r="K7" s="200">
        <v>4628700</v>
      </c>
      <c r="L7" s="197" t="s">
        <v>173</v>
      </c>
      <c r="M7" s="200">
        <v>4628700</v>
      </c>
      <c r="N7" s="200">
        <v>1390000</v>
      </c>
      <c r="O7" s="201">
        <v>18</v>
      </c>
      <c r="P7" s="200">
        <v>4674987</v>
      </c>
      <c r="Q7" s="200">
        <v>4674987</v>
      </c>
      <c r="R7" s="200">
        <v>4628700</v>
      </c>
      <c r="S7" s="207"/>
      <c r="T7" s="200">
        <v>0</v>
      </c>
      <c r="U7" s="203"/>
      <c r="V7" s="200">
        <v>0</v>
      </c>
      <c r="W7" s="200">
        <v>46287</v>
      </c>
      <c r="X7" s="200">
        <v>4674987</v>
      </c>
      <c r="Y7" s="200">
        <v>4674987</v>
      </c>
      <c r="Z7" s="200">
        <v>5138274</v>
      </c>
      <c r="AA7" s="200">
        <v>5138274</v>
      </c>
      <c r="AB7" s="200">
        <f t="shared" si="0"/>
        <v>33651483</v>
      </c>
      <c r="AC7" s="280">
        <f t="shared" si="1"/>
        <v>336514.83</v>
      </c>
    </row>
    <row r="8" spans="1:29" s="156" customFormat="1" ht="24.95" customHeight="1" x14ac:dyDescent="0.25">
      <c r="A8" s="194">
        <v>4</v>
      </c>
      <c r="B8" s="195" t="s">
        <v>177</v>
      </c>
      <c r="C8" s="196" t="s">
        <v>178</v>
      </c>
      <c r="D8" s="221" t="s">
        <v>177</v>
      </c>
      <c r="E8" s="188" t="s">
        <v>144</v>
      </c>
      <c r="F8" s="197">
        <v>4.6500000000000004</v>
      </c>
      <c r="G8" s="198"/>
      <c r="H8" s="197">
        <v>4.6500000000000004</v>
      </c>
      <c r="I8" s="197">
        <v>0.35</v>
      </c>
      <c r="J8" s="199">
        <v>5</v>
      </c>
      <c r="K8" s="200">
        <v>6950000</v>
      </c>
      <c r="L8" s="197" t="s">
        <v>173</v>
      </c>
      <c r="M8" s="200">
        <v>6950000</v>
      </c>
      <c r="N8" s="200">
        <v>1390000</v>
      </c>
      <c r="O8" s="201">
        <v>18</v>
      </c>
      <c r="P8" s="200">
        <v>7019500</v>
      </c>
      <c r="Q8" s="200">
        <v>7019500</v>
      </c>
      <c r="R8" s="200">
        <v>6950000</v>
      </c>
      <c r="S8" s="202"/>
      <c r="T8" s="200">
        <v>0</v>
      </c>
      <c r="U8" s="208"/>
      <c r="V8" s="200">
        <v>0</v>
      </c>
      <c r="W8" s="200">
        <v>69500</v>
      </c>
      <c r="X8" s="200">
        <v>7019500</v>
      </c>
      <c r="Y8" s="200">
        <v>7019500</v>
      </c>
      <c r="Z8" s="200">
        <v>7482787</v>
      </c>
      <c r="AA8" s="200">
        <v>7482787</v>
      </c>
      <c r="AB8" s="200">
        <f t="shared" si="0"/>
        <v>50063074</v>
      </c>
      <c r="AC8" s="280">
        <f t="shared" si="1"/>
        <v>500630.74</v>
      </c>
    </row>
    <row r="9" spans="1:29" s="154" customFormat="1" ht="24.95" customHeight="1" x14ac:dyDescent="0.25">
      <c r="A9" s="194">
        <v>5</v>
      </c>
      <c r="B9" s="204" t="s">
        <v>179</v>
      </c>
      <c r="C9" s="205" t="s">
        <v>180</v>
      </c>
      <c r="D9" s="222" t="s">
        <v>179</v>
      </c>
      <c r="E9" s="189" t="s">
        <v>139</v>
      </c>
      <c r="F9" s="187">
        <v>4.6500000000000004</v>
      </c>
      <c r="G9" s="206"/>
      <c r="H9" s="197">
        <v>4.6500000000000004</v>
      </c>
      <c r="I9" s="197">
        <v>0.25</v>
      </c>
      <c r="J9" s="199">
        <v>4.9000000000000004</v>
      </c>
      <c r="K9" s="200">
        <v>6811000.0000000009</v>
      </c>
      <c r="L9" s="197" t="s">
        <v>173</v>
      </c>
      <c r="M9" s="200">
        <v>6811000</v>
      </c>
      <c r="N9" s="200">
        <v>1390000</v>
      </c>
      <c r="O9" s="201">
        <v>18</v>
      </c>
      <c r="P9" s="200">
        <v>6879110</v>
      </c>
      <c r="Q9" s="200">
        <v>6879110</v>
      </c>
      <c r="R9" s="200">
        <v>6811000</v>
      </c>
      <c r="S9" s="207"/>
      <c r="T9" s="200">
        <v>0</v>
      </c>
      <c r="U9" s="203"/>
      <c r="V9" s="200">
        <v>0</v>
      </c>
      <c r="W9" s="200">
        <v>68110</v>
      </c>
      <c r="X9" s="200">
        <v>6879110</v>
      </c>
      <c r="Y9" s="200">
        <v>6879110</v>
      </c>
      <c r="Z9" s="200">
        <v>6879110</v>
      </c>
      <c r="AA9" s="200">
        <v>6879110</v>
      </c>
      <c r="AB9" s="200">
        <f t="shared" si="0"/>
        <v>48153770</v>
      </c>
      <c r="AC9" s="280">
        <f t="shared" si="1"/>
        <v>481537.7</v>
      </c>
    </row>
    <row r="10" spans="1:29" s="156" customFormat="1" ht="24.95" customHeight="1" x14ac:dyDescent="0.25">
      <c r="A10" s="194">
        <v>6</v>
      </c>
      <c r="B10" s="204" t="s">
        <v>61</v>
      </c>
      <c r="C10" s="205" t="s">
        <v>181</v>
      </c>
      <c r="D10" s="222" t="s">
        <v>61</v>
      </c>
      <c r="E10" s="189" t="s">
        <v>182</v>
      </c>
      <c r="F10" s="187">
        <v>3.66</v>
      </c>
      <c r="G10" s="206"/>
      <c r="H10" s="197">
        <v>3.66</v>
      </c>
      <c r="I10" s="187"/>
      <c r="J10" s="199">
        <v>3.66</v>
      </c>
      <c r="K10" s="200">
        <v>5087400</v>
      </c>
      <c r="L10" s="197" t="s">
        <v>173</v>
      </c>
      <c r="M10" s="200">
        <v>5087400</v>
      </c>
      <c r="N10" s="200">
        <v>1390000</v>
      </c>
      <c r="O10" s="201">
        <v>18</v>
      </c>
      <c r="P10" s="200">
        <v>5138274</v>
      </c>
      <c r="Q10" s="200">
        <v>5138274</v>
      </c>
      <c r="R10" s="200">
        <v>5087400</v>
      </c>
      <c r="S10" s="207"/>
      <c r="T10" s="200">
        <v>0</v>
      </c>
      <c r="U10" s="203"/>
      <c r="V10" s="200">
        <v>0</v>
      </c>
      <c r="W10" s="200">
        <v>50874</v>
      </c>
      <c r="X10" s="200">
        <v>5138274</v>
      </c>
      <c r="Y10" s="200">
        <v>5138274</v>
      </c>
      <c r="Z10" s="200">
        <v>5138274</v>
      </c>
      <c r="AA10" s="200">
        <v>5138274</v>
      </c>
      <c r="AB10" s="200">
        <f t="shared" si="0"/>
        <v>35967918</v>
      </c>
      <c r="AC10" s="280">
        <f t="shared" si="1"/>
        <v>359679.18</v>
      </c>
    </row>
    <row r="11" spans="1:29" s="154" customFormat="1" ht="24.95" customHeight="1" x14ac:dyDescent="0.25">
      <c r="A11" s="194">
        <v>7</v>
      </c>
      <c r="B11" s="204" t="s">
        <v>183</v>
      </c>
      <c r="C11" s="205" t="s">
        <v>184</v>
      </c>
      <c r="D11" s="222" t="s">
        <v>183</v>
      </c>
      <c r="E11" s="190" t="s">
        <v>149</v>
      </c>
      <c r="F11" s="187">
        <v>3.66</v>
      </c>
      <c r="G11" s="206"/>
      <c r="H11" s="197">
        <v>3.66</v>
      </c>
      <c r="I11" s="187"/>
      <c r="J11" s="199">
        <v>3.66</v>
      </c>
      <c r="K11" s="200">
        <v>5087400</v>
      </c>
      <c r="L11" s="197" t="s">
        <v>173</v>
      </c>
      <c r="M11" s="200">
        <v>5087400</v>
      </c>
      <c r="N11" s="200">
        <v>1390000</v>
      </c>
      <c r="O11" s="201">
        <v>18</v>
      </c>
      <c r="P11" s="200">
        <v>5138274</v>
      </c>
      <c r="Q11" s="200">
        <v>5138274</v>
      </c>
      <c r="R11" s="200">
        <v>5087400</v>
      </c>
      <c r="S11" s="207"/>
      <c r="T11" s="200">
        <v>0</v>
      </c>
      <c r="U11" s="203"/>
      <c r="V11" s="200">
        <v>0</v>
      </c>
      <c r="W11" s="200">
        <v>50874</v>
      </c>
      <c r="X11" s="200">
        <v>5138274</v>
      </c>
      <c r="Y11" s="200">
        <v>5138274</v>
      </c>
      <c r="Z11" s="200">
        <v>5138274</v>
      </c>
      <c r="AA11" s="200">
        <v>5138274</v>
      </c>
      <c r="AB11" s="200">
        <f t="shared" si="0"/>
        <v>35967918</v>
      </c>
      <c r="AC11" s="280">
        <f t="shared" si="1"/>
        <v>359679.18</v>
      </c>
    </row>
    <row r="12" spans="1:29" s="154" customFormat="1" ht="24.95" customHeight="1" x14ac:dyDescent="0.25">
      <c r="A12" s="194">
        <v>8</v>
      </c>
      <c r="B12" s="204" t="s">
        <v>8</v>
      </c>
      <c r="C12" s="205" t="s">
        <v>185</v>
      </c>
      <c r="D12" s="222" t="s">
        <v>8</v>
      </c>
      <c r="E12" s="189" t="s">
        <v>153</v>
      </c>
      <c r="F12" s="187">
        <v>4.32</v>
      </c>
      <c r="G12" s="204"/>
      <c r="H12" s="197">
        <v>4.32</v>
      </c>
      <c r="I12" s="187">
        <v>0.35</v>
      </c>
      <c r="J12" s="199">
        <v>4.67</v>
      </c>
      <c r="K12" s="200">
        <v>6491300</v>
      </c>
      <c r="L12" s="197" t="s">
        <v>173</v>
      </c>
      <c r="M12" s="200">
        <v>6491300</v>
      </c>
      <c r="N12" s="200">
        <v>1390000</v>
      </c>
      <c r="O12" s="201">
        <v>18</v>
      </c>
      <c r="P12" s="200">
        <v>6556213</v>
      </c>
      <c r="Q12" s="200">
        <v>6556213</v>
      </c>
      <c r="R12" s="200">
        <v>6491300</v>
      </c>
      <c r="S12" s="209"/>
      <c r="T12" s="200">
        <v>0</v>
      </c>
      <c r="U12" s="210"/>
      <c r="V12" s="200">
        <v>0</v>
      </c>
      <c r="W12" s="200">
        <v>64913</v>
      </c>
      <c r="X12" s="200">
        <v>6556213</v>
      </c>
      <c r="Y12" s="200">
        <v>6556213</v>
      </c>
      <c r="Z12" s="200">
        <v>6556213</v>
      </c>
      <c r="AA12" s="200">
        <v>6556213</v>
      </c>
      <c r="AB12" s="200">
        <f t="shared" si="0"/>
        <v>45893491</v>
      </c>
      <c r="AC12" s="280">
        <f t="shared" si="1"/>
        <v>458934.91</v>
      </c>
    </row>
    <row r="13" spans="1:29" s="156" customFormat="1" ht="24.95" customHeight="1" x14ac:dyDescent="0.25">
      <c r="A13" s="194">
        <v>9</v>
      </c>
      <c r="B13" s="204" t="s">
        <v>186</v>
      </c>
      <c r="C13" s="205" t="s">
        <v>187</v>
      </c>
      <c r="D13" s="222" t="s">
        <v>186</v>
      </c>
      <c r="E13" s="189" t="s">
        <v>157</v>
      </c>
      <c r="F13" s="211">
        <v>3</v>
      </c>
      <c r="G13" s="206"/>
      <c r="H13" s="197">
        <v>3</v>
      </c>
      <c r="I13" s="187">
        <v>0.35</v>
      </c>
      <c r="J13" s="199">
        <v>3.35</v>
      </c>
      <c r="K13" s="200">
        <v>4656500</v>
      </c>
      <c r="L13" s="197" t="s">
        <v>173</v>
      </c>
      <c r="M13" s="200">
        <v>4656500</v>
      </c>
      <c r="N13" s="200">
        <v>1390000</v>
      </c>
      <c r="O13" s="201">
        <v>18</v>
      </c>
      <c r="P13" s="200">
        <v>4703065</v>
      </c>
      <c r="Q13" s="200">
        <v>4703065</v>
      </c>
      <c r="R13" s="200">
        <v>4656500</v>
      </c>
      <c r="S13" s="207"/>
      <c r="T13" s="200">
        <v>0</v>
      </c>
      <c r="U13" s="203"/>
      <c r="V13" s="200">
        <v>0</v>
      </c>
      <c r="W13" s="200">
        <v>46565</v>
      </c>
      <c r="X13" s="200">
        <v>4703065</v>
      </c>
      <c r="Y13" s="200">
        <v>4703065</v>
      </c>
      <c r="Z13" s="200">
        <v>4703065</v>
      </c>
      <c r="AA13" s="200">
        <v>4703065</v>
      </c>
      <c r="AB13" s="200">
        <f t="shared" si="0"/>
        <v>32921455</v>
      </c>
      <c r="AC13" s="280">
        <f t="shared" si="1"/>
        <v>329214.55</v>
      </c>
    </row>
    <row r="14" spans="1:29" s="156" customFormat="1" ht="24.95" customHeight="1" x14ac:dyDescent="0.25">
      <c r="A14" s="194">
        <v>10</v>
      </c>
      <c r="B14" s="212" t="s">
        <v>188</v>
      </c>
      <c r="C14" s="212" t="s">
        <v>189</v>
      </c>
      <c r="D14" s="223" t="s">
        <v>188</v>
      </c>
      <c r="E14" s="191"/>
      <c r="F14" s="213"/>
      <c r="G14" s="214"/>
      <c r="H14" s="197"/>
      <c r="I14" s="213"/>
      <c r="J14" s="199"/>
      <c r="K14" s="200"/>
      <c r="L14" s="187"/>
      <c r="M14" s="200"/>
      <c r="N14" s="200"/>
      <c r="O14" s="201"/>
      <c r="P14" s="200">
        <v>3622062</v>
      </c>
      <c r="Q14" s="200">
        <v>3622062</v>
      </c>
      <c r="R14" s="200"/>
      <c r="S14" s="215"/>
      <c r="T14" s="216"/>
      <c r="U14" s="217"/>
      <c r="V14" s="216"/>
      <c r="W14" s="200"/>
      <c r="X14" s="200">
        <v>3622062</v>
      </c>
      <c r="Y14" s="200">
        <v>3622062</v>
      </c>
      <c r="Z14" s="200">
        <v>3622062</v>
      </c>
      <c r="AA14" s="200">
        <v>3622062</v>
      </c>
      <c r="AB14" s="200">
        <f t="shared" si="0"/>
        <v>21732372</v>
      </c>
      <c r="AC14" s="280">
        <f t="shared" si="1"/>
        <v>217323.72</v>
      </c>
    </row>
    <row r="15" spans="1:29" s="156" customFormat="1" ht="24.95" customHeight="1" x14ac:dyDescent="0.25">
      <c r="A15" s="194">
        <v>11</v>
      </c>
      <c r="B15" s="218" t="s">
        <v>60</v>
      </c>
      <c r="C15" s="218" t="s">
        <v>190</v>
      </c>
      <c r="D15" s="224" t="s">
        <v>60</v>
      </c>
      <c r="E15" s="189"/>
      <c r="F15" s="187"/>
      <c r="G15" s="206"/>
      <c r="H15" s="197"/>
      <c r="I15" s="187"/>
      <c r="J15" s="199"/>
      <c r="K15" s="200"/>
      <c r="L15" s="197"/>
      <c r="M15" s="200"/>
      <c r="N15" s="200"/>
      <c r="O15" s="201"/>
      <c r="P15" s="200">
        <v>3748413</v>
      </c>
      <c r="Q15" s="200">
        <v>3748413</v>
      </c>
      <c r="R15" s="200"/>
      <c r="S15" s="207"/>
      <c r="T15" s="200"/>
      <c r="U15" s="203"/>
      <c r="V15" s="200"/>
      <c r="W15" s="200"/>
      <c r="X15" s="200">
        <v>3748413</v>
      </c>
      <c r="Y15" s="200">
        <v>3748413</v>
      </c>
      <c r="Z15" s="200">
        <v>3748413</v>
      </c>
      <c r="AA15" s="200">
        <v>3748413</v>
      </c>
      <c r="AB15" s="200">
        <f t="shared" si="0"/>
        <v>22490478</v>
      </c>
      <c r="AC15" s="280">
        <f t="shared" si="1"/>
        <v>224904.78</v>
      </c>
    </row>
    <row r="16" spans="1:29" ht="24.95" customHeight="1" x14ac:dyDescent="0.25">
      <c r="A16" s="194">
        <v>12</v>
      </c>
      <c r="B16" s="218" t="s">
        <v>191</v>
      </c>
      <c r="C16" s="218" t="s">
        <v>192</v>
      </c>
      <c r="D16" s="224" t="s">
        <v>191</v>
      </c>
      <c r="E16" s="189"/>
      <c r="F16" s="187"/>
      <c r="G16" s="206"/>
      <c r="H16" s="197"/>
      <c r="I16" s="187"/>
      <c r="J16" s="199"/>
      <c r="K16" s="200"/>
      <c r="L16" s="197"/>
      <c r="M16" s="200"/>
      <c r="N16" s="200"/>
      <c r="O16" s="201"/>
      <c r="P16" s="200">
        <v>4211700</v>
      </c>
      <c r="Q16" s="200">
        <v>4674987</v>
      </c>
      <c r="R16" s="200"/>
      <c r="S16" s="207"/>
      <c r="T16" s="200"/>
      <c r="U16" s="203"/>
      <c r="V16" s="200"/>
      <c r="W16" s="200"/>
      <c r="X16" s="200">
        <v>4211700</v>
      </c>
      <c r="Y16" s="200">
        <v>4674987</v>
      </c>
      <c r="Z16" s="200">
        <v>4674987</v>
      </c>
      <c r="AA16" s="200">
        <v>4674987</v>
      </c>
      <c r="AB16" s="200">
        <f t="shared" si="0"/>
        <v>27123348</v>
      </c>
      <c r="AC16" s="280">
        <f t="shared" si="1"/>
        <v>271233.48</v>
      </c>
    </row>
    <row r="17" spans="1:29" ht="28.5" customHeight="1" x14ac:dyDescent="0.25">
      <c r="A17" s="273" t="s">
        <v>159</v>
      </c>
      <c r="B17" s="273"/>
      <c r="C17" s="273"/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C17" s="219">
        <f>SUM(AC5:AC16)</f>
        <v>4657328.83</v>
      </c>
    </row>
    <row r="18" spans="1:29" ht="16.5" x14ac:dyDescent="0.25">
      <c r="A18" s="192"/>
      <c r="B18" s="193"/>
      <c r="D18" s="84"/>
      <c r="E18" s="84"/>
      <c r="F18" s="85"/>
      <c r="G18" s="84"/>
      <c r="V18" s="179"/>
    </row>
    <row r="19" spans="1:29" ht="15.75" customHeight="1" x14ac:dyDescent="0.25">
      <c r="A19" s="271" t="s">
        <v>44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1"/>
      <c r="P19" s="271"/>
      <c r="Q19" s="277">
        <f>AC17*30/100</f>
        <v>1397198.649</v>
      </c>
      <c r="R19" s="186" t="s">
        <v>33</v>
      </c>
      <c r="V19" s="179"/>
      <c r="Y19" s="279" t="s">
        <v>196</v>
      </c>
    </row>
    <row r="20" spans="1:29" ht="15.75" customHeight="1" x14ac:dyDescent="0.25">
      <c r="A20" s="271" t="s">
        <v>45</v>
      </c>
      <c r="B20" s="271"/>
      <c r="C20" s="271"/>
      <c r="D20" s="271"/>
      <c r="E20" s="271"/>
      <c r="F20" s="271"/>
      <c r="G20" s="271"/>
      <c r="H20" s="271"/>
      <c r="I20" s="271"/>
      <c r="J20" s="271"/>
      <c r="K20" s="271"/>
      <c r="L20" s="271"/>
      <c r="M20" s="271"/>
      <c r="N20" s="271"/>
      <c r="O20" s="271"/>
      <c r="P20" s="271"/>
      <c r="Q20" s="278">
        <f>AC17*70%</f>
        <v>3260130.1809999999</v>
      </c>
      <c r="R20" s="186" t="s">
        <v>33</v>
      </c>
      <c r="V20" s="179"/>
      <c r="Y20" s="279" t="s">
        <v>196</v>
      </c>
    </row>
    <row r="21" spans="1:29" x14ac:dyDescent="0.25">
      <c r="D21" s="90"/>
      <c r="E21" s="90"/>
      <c r="F21" s="91"/>
      <c r="G21" s="90"/>
      <c r="V21" s="179"/>
    </row>
    <row r="22" spans="1:29" x14ac:dyDescent="0.25">
      <c r="V22" s="179"/>
      <c r="Y22" s="272" t="s">
        <v>160</v>
      </c>
      <c r="Z22" s="272"/>
      <c r="AA22" s="272"/>
      <c r="AB22" s="272"/>
      <c r="AC22" s="272"/>
    </row>
    <row r="23" spans="1:29" ht="15.75" customHeight="1" x14ac:dyDescent="0.25">
      <c r="D23" s="269" t="s">
        <v>37</v>
      </c>
      <c r="E23" s="269"/>
      <c r="F23" s="269"/>
      <c r="V23" s="179"/>
      <c r="Y23" s="269" t="s">
        <v>47</v>
      </c>
      <c r="Z23" s="269"/>
      <c r="AA23" s="269"/>
      <c r="AB23" s="269"/>
      <c r="AC23" s="269"/>
    </row>
    <row r="24" spans="1:29" ht="16.5" x14ac:dyDescent="0.25">
      <c r="V24" s="179"/>
      <c r="Y24" s="270" t="s">
        <v>36</v>
      </c>
      <c r="Z24" s="270"/>
      <c r="AA24" s="270"/>
      <c r="AB24" s="270"/>
      <c r="AC24" s="270"/>
    </row>
    <row r="25" spans="1:29" x14ac:dyDescent="0.25">
      <c r="V25" s="179"/>
    </row>
    <row r="26" spans="1:29" x14ac:dyDescent="0.25">
      <c r="V26" s="179"/>
    </row>
    <row r="27" spans="1:29" x14ac:dyDescent="0.25">
      <c r="V27" s="179"/>
    </row>
    <row r="28" spans="1:29" x14ac:dyDescent="0.25">
      <c r="V28" s="179"/>
    </row>
    <row r="29" spans="1:29" ht="18.75" customHeight="1" x14ac:dyDescent="0.3">
      <c r="D29" s="268" t="s">
        <v>14</v>
      </c>
      <c r="E29" s="268"/>
      <c r="F29" s="268"/>
      <c r="V29" s="179"/>
      <c r="Y29" s="268" t="s">
        <v>13</v>
      </c>
      <c r="Z29" s="268"/>
      <c r="AA29" s="268"/>
      <c r="AB29" s="268"/>
      <c r="AC29" s="268"/>
    </row>
    <row r="30" spans="1:29" x14ac:dyDescent="0.25">
      <c r="V30" s="179"/>
    </row>
    <row r="31" spans="1:29" x14ac:dyDescent="0.25">
      <c r="V31" s="179"/>
    </row>
    <row r="32" spans="1:29" x14ac:dyDescent="0.25">
      <c r="D32" s="183"/>
      <c r="E32" s="184"/>
      <c r="F32" s="183"/>
      <c r="G32" s="175" t="s">
        <v>161</v>
      </c>
      <c r="V32" s="179"/>
    </row>
    <row r="33" spans="22:22" x14ac:dyDescent="0.25">
      <c r="V33" s="179"/>
    </row>
    <row r="34" spans="22:22" x14ac:dyDescent="0.25">
      <c r="V34" s="179"/>
    </row>
    <row r="35" spans="22:22" x14ac:dyDescent="0.25">
      <c r="V35" s="185"/>
    </row>
  </sheetData>
  <mergeCells count="12">
    <mergeCell ref="A1:P1"/>
    <mergeCell ref="Y1:AC1"/>
    <mergeCell ref="A2:AC2"/>
    <mergeCell ref="A19:P19"/>
    <mergeCell ref="D29:F29"/>
    <mergeCell ref="Y29:AC29"/>
    <mergeCell ref="A17:AB17"/>
    <mergeCell ref="Y22:AC22"/>
    <mergeCell ref="D23:F23"/>
    <mergeCell ref="Y23:AC23"/>
    <mergeCell ref="Y24:AC24"/>
    <mergeCell ref="A20:P20"/>
  </mergeCells>
  <conditionalFormatting sqref="Z8">
    <cfRule type="cellIs" dxfId="98" priority="25" stopIfTrue="1" operator="equal">
      <formula>"KXL"</formula>
    </cfRule>
    <cfRule type="cellIs" dxfId="97" priority="26" stopIfTrue="1" operator="equal">
      <formula>"A DN"</formula>
    </cfRule>
    <cfRule type="cellIs" dxfId="96" priority="27" stopIfTrue="1" operator="equal">
      <formula>"C"</formula>
    </cfRule>
    <cfRule type="cellIs" dxfId="95" priority="28" stopIfTrue="1" operator="equal">
      <formula>"B"</formula>
    </cfRule>
  </conditionalFormatting>
  <conditionalFormatting sqref="AA14:AA15">
    <cfRule type="cellIs" dxfId="94" priority="17" stopIfTrue="1" operator="equal">
      <formula>"KXL"</formula>
    </cfRule>
    <cfRule type="cellIs" dxfId="93" priority="18" stopIfTrue="1" operator="equal">
      <formula>"A DN"</formula>
    </cfRule>
    <cfRule type="cellIs" dxfId="92" priority="19" stopIfTrue="1" operator="equal">
      <formula>"C"</formula>
    </cfRule>
    <cfRule type="cellIs" dxfId="91" priority="20" stopIfTrue="1" operator="equal">
      <formula>"B"</formula>
    </cfRule>
  </conditionalFormatting>
  <conditionalFormatting sqref="AA5:AB5 AA7 AA9:AA13 AB6:AB16">
    <cfRule type="cellIs" dxfId="90" priority="13" stopIfTrue="1" operator="equal">
      <formula>"KXL"</formula>
    </cfRule>
    <cfRule type="cellIs" dxfId="89" priority="14" stopIfTrue="1" operator="equal">
      <formula>"A DN"</formula>
    </cfRule>
    <cfRule type="cellIs" dxfId="88" priority="15" stopIfTrue="1" operator="equal">
      <formula>"C"</formula>
    </cfRule>
    <cfRule type="cellIs" dxfId="87" priority="16" stopIfTrue="1" operator="equal">
      <formula>"B"</formula>
    </cfRule>
  </conditionalFormatting>
  <conditionalFormatting sqref="AA6">
    <cfRule type="cellIs" dxfId="86" priority="9" stopIfTrue="1" operator="equal">
      <formula>"KXL"</formula>
    </cfRule>
    <cfRule type="cellIs" dxfId="85" priority="10" stopIfTrue="1" operator="equal">
      <formula>"A DN"</formula>
    </cfRule>
    <cfRule type="cellIs" dxfId="84" priority="11" stopIfTrue="1" operator="equal">
      <formula>"C"</formula>
    </cfRule>
    <cfRule type="cellIs" dxfId="83" priority="12" stopIfTrue="1" operator="equal">
      <formula>"B"</formula>
    </cfRule>
  </conditionalFormatting>
  <conditionalFormatting sqref="AA8">
    <cfRule type="cellIs" dxfId="82" priority="5" stopIfTrue="1" operator="equal">
      <formula>"KXL"</formula>
    </cfRule>
    <cfRule type="cellIs" dxfId="81" priority="6" stopIfTrue="1" operator="equal">
      <formula>"A DN"</formula>
    </cfRule>
    <cfRule type="cellIs" dxfId="80" priority="7" stopIfTrue="1" operator="equal">
      <formula>"C"</formula>
    </cfRule>
    <cfRule type="cellIs" dxfId="79" priority="8" stopIfTrue="1" operator="equal">
      <formula>"B"</formula>
    </cfRule>
  </conditionalFormatting>
  <conditionalFormatting sqref="AA16">
    <cfRule type="cellIs" dxfId="78" priority="1" stopIfTrue="1" operator="equal">
      <formula>"KXL"</formula>
    </cfRule>
    <cfRule type="cellIs" dxfId="77" priority="2" stopIfTrue="1" operator="equal">
      <formula>"A DN"</formula>
    </cfRule>
    <cfRule type="cellIs" dxfId="76" priority="3" stopIfTrue="1" operator="equal">
      <formula>"C"</formula>
    </cfRule>
    <cfRule type="cellIs" dxfId="75" priority="4" stopIfTrue="1" operator="equal">
      <formula>"B"</formula>
    </cfRule>
  </conditionalFormatting>
  <conditionalFormatting sqref="R14:X16 E14:O16">
    <cfRule type="cellIs" dxfId="74" priority="119" stopIfTrue="1" operator="equal">
      <formula>"KXL"</formula>
    </cfRule>
    <cfRule type="cellIs" dxfId="73" priority="120" stopIfTrue="1" operator="equal">
      <formula>"A DN"</formula>
    </cfRule>
    <cfRule type="cellIs" dxfId="72" priority="121" stopIfTrue="1" operator="equal">
      <formula>"C"</formula>
    </cfRule>
    <cfRule type="cellIs" dxfId="71" priority="122" stopIfTrue="1" operator="equal">
      <formula>"B"</formula>
    </cfRule>
  </conditionalFormatting>
  <conditionalFormatting sqref="L14:L16">
    <cfRule type="cellIs" dxfId="70" priority="118" stopIfTrue="1" operator="equal">
      <formula>"D"</formula>
    </cfRule>
  </conditionalFormatting>
  <conditionalFormatting sqref="C13 E13:O13 S13:X13 H12 T12 J12:O12 R12:R13 V12:X12 E5:O11 R5:X11 C5:C11 AC5:AC16">
    <cfRule type="cellIs" dxfId="69" priority="114" stopIfTrue="1" operator="equal">
      <formula>"KXL"</formula>
    </cfRule>
    <cfRule type="cellIs" dxfId="68" priority="115" stopIfTrue="1" operator="equal">
      <formula>"A DN"</formula>
    </cfRule>
    <cfRule type="cellIs" dxfId="67" priority="116" stopIfTrue="1" operator="equal">
      <formula>"C"</formula>
    </cfRule>
    <cfRule type="cellIs" dxfId="66" priority="117" stopIfTrue="1" operator="equal">
      <formula>"B"</formula>
    </cfRule>
  </conditionalFormatting>
  <conditionalFormatting sqref="L5:L13">
    <cfRule type="cellIs" dxfId="65" priority="113" stopIfTrue="1" operator="equal">
      <formula>"D"</formula>
    </cfRule>
  </conditionalFormatting>
  <conditionalFormatting sqref="C12 F12:G12 S12 U12 I12">
    <cfRule type="cellIs" dxfId="64" priority="110" stopIfTrue="1" operator="equal">
      <formula>"C"</formula>
    </cfRule>
    <cfRule type="cellIs" dxfId="63" priority="111" stopIfTrue="1" operator="equal">
      <formula>"B"</formula>
    </cfRule>
    <cfRule type="cellIs" dxfId="62" priority="112" stopIfTrue="1" operator="equal">
      <formula>"A DN"</formula>
    </cfRule>
  </conditionalFormatting>
  <conditionalFormatting sqref="E12">
    <cfRule type="cellIs" dxfId="61" priority="106" stopIfTrue="1" operator="equal">
      <formula>"KXL"</formula>
    </cfRule>
    <cfRule type="cellIs" dxfId="60" priority="107" stopIfTrue="1" operator="equal">
      <formula>"A DN"</formula>
    </cfRule>
    <cfRule type="cellIs" dxfId="59" priority="108" stopIfTrue="1" operator="equal">
      <formula>"C"</formula>
    </cfRule>
    <cfRule type="cellIs" dxfId="58" priority="109" stopIfTrue="1" operator="equal">
      <formula>"B"</formula>
    </cfRule>
  </conditionalFormatting>
  <conditionalFormatting sqref="B13 B5:B11">
    <cfRule type="cellIs" dxfId="57" priority="79" stopIfTrue="1" operator="equal">
      <formula>"KXL"</formula>
    </cfRule>
    <cfRule type="cellIs" dxfId="56" priority="80" stopIfTrue="1" operator="equal">
      <formula>"A DN"</formula>
    </cfRule>
    <cfRule type="cellIs" dxfId="55" priority="81" stopIfTrue="1" operator="equal">
      <formula>"C"</formula>
    </cfRule>
    <cfRule type="cellIs" dxfId="54" priority="82" stopIfTrue="1" operator="equal">
      <formula>"B"</formula>
    </cfRule>
  </conditionalFormatting>
  <conditionalFormatting sqref="B12">
    <cfRule type="cellIs" dxfId="53" priority="76" stopIfTrue="1" operator="equal">
      <formula>"C"</formula>
    </cfRule>
    <cfRule type="cellIs" dxfId="52" priority="77" stopIfTrue="1" operator="equal">
      <formula>"B"</formula>
    </cfRule>
    <cfRule type="cellIs" dxfId="51" priority="78" stopIfTrue="1" operator="equal">
      <formula>"A DN"</formula>
    </cfRule>
  </conditionalFormatting>
  <conditionalFormatting sqref="D13 D5:D11">
    <cfRule type="cellIs" dxfId="50" priority="72" stopIfTrue="1" operator="equal">
      <formula>"KXL"</formula>
    </cfRule>
    <cfRule type="cellIs" dxfId="49" priority="73" stopIfTrue="1" operator="equal">
      <formula>"A DN"</formula>
    </cfRule>
    <cfRule type="cellIs" dxfId="48" priority="74" stopIfTrue="1" operator="equal">
      <formula>"C"</formula>
    </cfRule>
    <cfRule type="cellIs" dxfId="47" priority="75" stopIfTrue="1" operator="equal">
      <formula>"B"</formula>
    </cfRule>
  </conditionalFormatting>
  <conditionalFormatting sqref="D12">
    <cfRule type="cellIs" dxfId="46" priority="69" stopIfTrue="1" operator="equal">
      <formula>"C"</formula>
    </cfRule>
    <cfRule type="cellIs" dxfId="45" priority="70" stopIfTrue="1" operator="equal">
      <formula>"B"</formula>
    </cfRule>
    <cfRule type="cellIs" dxfId="44" priority="71" stopIfTrue="1" operator="equal">
      <formula>"A DN"</formula>
    </cfRule>
  </conditionalFormatting>
  <conditionalFormatting sqref="P14:P16">
    <cfRule type="cellIs" dxfId="43" priority="65" stopIfTrue="1" operator="equal">
      <formula>"KXL"</formula>
    </cfRule>
    <cfRule type="cellIs" dxfId="42" priority="66" stopIfTrue="1" operator="equal">
      <formula>"A DN"</formula>
    </cfRule>
    <cfRule type="cellIs" dxfId="41" priority="67" stopIfTrue="1" operator="equal">
      <formula>"C"</formula>
    </cfRule>
    <cfRule type="cellIs" dxfId="40" priority="68" stopIfTrue="1" operator="equal">
      <formula>"B"</formula>
    </cfRule>
  </conditionalFormatting>
  <conditionalFormatting sqref="P5:P13">
    <cfRule type="cellIs" dxfId="39" priority="61" stopIfTrue="1" operator="equal">
      <formula>"KXL"</formula>
    </cfRule>
    <cfRule type="cellIs" dxfId="38" priority="62" stopIfTrue="1" operator="equal">
      <formula>"A DN"</formula>
    </cfRule>
    <cfRule type="cellIs" dxfId="37" priority="63" stopIfTrue="1" operator="equal">
      <formula>"C"</formula>
    </cfRule>
    <cfRule type="cellIs" dxfId="36" priority="64" stopIfTrue="1" operator="equal">
      <formula>"B"</formula>
    </cfRule>
  </conditionalFormatting>
  <conditionalFormatting sqref="Q14:Q15">
    <cfRule type="cellIs" dxfId="35" priority="57" stopIfTrue="1" operator="equal">
      <formula>"KXL"</formula>
    </cfRule>
    <cfRule type="cellIs" dxfId="34" priority="58" stopIfTrue="1" operator="equal">
      <formula>"A DN"</formula>
    </cfRule>
    <cfRule type="cellIs" dxfId="33" priority="59" stopIfTrue="1" operator="equal">
      <formula>"C"</formula>
    </cfRule>
    <cfRule type="cellIs" dxfId="32" priority="60" stopIfTrue="1" operator="equal">
      <formula>"B"</formula>
    </cfRule>
  </conditionalFormatting>
  <conditionalFormatting sqref="Q5:Q13">
    <cfRule type="cellIs" dxfId="31" priority="53" stopIfTrue="1" operator="equal">
      <formula>"KXL"</formula>
    </cfRule>
    <cfRule type="cellIs" dxfId="30" priority="54" stopIfTrue="1" operator="equal">
      <formula>"A DN"</formula>
    </cfRule>
    <cfRule type="cellIs" dxfId="29" priority="55" stopIfTrue="1" operator="equal">
      <formula>"C"</formula>
    </cfRule>
    <cfRule type="cellIs" dxfId="28" priority="56" stopIfTrue="1" operator="equal">
      <formula>"B"</formula>
    </cfRule>
  </conditionalFormatting>
  <conditionalFormatting sqref="Q16">
    <cfRule type="cellIs" dxfId="27" priority="49" stopIfTrue="1" operator="equal">
      <formula>"KXL"</formula>
    </cfRule>
    <cfRule type="cellIs" dxfId="26" priority="50" stopIfTrue="1" operator="equal">
      <formula>"A DN"</formula>
    </cfRule>
    <cfRule type="cellIs" dxfId="25" priority="51" stopIfTrue="1" operator="equal">
      <formula>"C"</formula>
    </cfRule>
    <cfRule type="cellIs" dxfId="24" priority="52" stopIfTrue="1" operator="equal">
      <formula>"B"</formula>
    </cfRule>
  </conditionalFormatting>
  <conditionalFormatting sqref="Y14:Y15">
    <cfRule type="cellIs" dxfId="23" priority="45" stopIfTrue="1" operator="equal">
      <formula>"KXL"</formula>
    </cfRule>
    <cfRule type="cellIs" dxfId="22" priority="46" stopIfTrue="1" operator="equal">
      <formula>"A DN"</formula>
    </cfRule>
    <cfRule type="cellIs" dxfId="21" priority="47" stopIfTrue="1" operator="equal">
      <formula>"C"</formula>
    </cfRule>
    <cfRule type="cellIs" dxfId="20" priority="48" stopIfTrue="1" operator="equal">
      <formula>"B"</formula>
    </cfRule>
  </conditionalFormatting>
  <conditionalFormatting sqref="Y5:Y13">
    <cfRule type="cellIs" dxfId="19" priority="41" stopIfTrue="1" operator="equal">
      <formula>"KXL"</formula>
    </cfRule>
    <cfRule type="cellIs" dxfId="18" priority="42" stopIfTrue="1" operator="equal">
      <formula>"A DN"</formula>
    </cfRule>
    <cfRule type="cellIs" dxfId="17" priority="43" stopIfTrue="1" operator="equal">
      <formula>"C"</formula>
    </cfRule>
    <cfRule type="cellIs" dxfId="16" priority="44" stopIfTrue="1" operator="equal">
      <formula>"B"</formula>
    </cfRule>
  </conditionalFormatting>
  <conditionalFormatting sqref="Y16">
    <cfRule type="cellIs" dxfId="15" priority="37" stopIfTrue="1" operator="equal">
      <formula>"KXL"</formula>
    </cfRule>
    <cfRule type="cellIs" dxfId="14" priority="38" stopIfTrue="1" operator="equal">
      <formula>"A DN"</formula>
    </cfRule>
    <cfRule type="cellIs" dxfId="13" priority="39" stopIfTrue="1" operator="equal">
      <formula>"C"</formula>
    </cfRule>
    <cfRule type="cellIs" dxfId="12" priority="40" stopIfTrue="1" operator="equal">
      <formula>"B"</formula>
    </cfRule>
  </conditionalFormatting>
  <conditionalFormatting sqref="Z14:Z15">
    <cfRule type="cellIs" dxfId="11" priority="33" stopIfTrue="1" operator="equal">
      <formula>"KXL"</formula>
    </cfRule>
    <cfRule type="cellIs" dxfId="10" priority="34" stopIfTrue="1" operator="equal">
      <formula>"A DN"</formula>
    </cfRule>
    <cfRule type="cellIs" dxfId="9" priority="35" stopIfTrue="1" operator="equal">
      <formula>"C"</formula>
    </cfRule>
    <cfRule type="cellIs" dxfId="8" priority="36" stopIfTrue="1" operator="equal">
      <formula>"B"</formula>
    </cfRule>
  </conditionalFormatting>
  <conditionalFormatting sqref="Z5:Z7 Z9:Z13">
    <cfRule type="cellIs" dxfId="7" priority="29" stopIfTrue="1" operator="equal">
      <formula>"KXL"</formula>
    </cfRule>
    <cfRule type="cellIs" dxfId="6" priority="30" stopIfTrue="1" operator="equal">
      <formula>"A DN"</formula>
    </cfRule>
    <cfRule type="cellIs" dxfId="5" priority="31" stopIfTrue="1" operator="equal">
      <formula>"C"</formula>
    </cfRule>
    <cfRule type="cellIs" dxfId="4" priority="32" stopIfTrue="1" operator="equal">
      <formula>"B"</formula>
    </cfRule>
  </conditionalFormatting>
  <conditionalFormatting sqref="Z16">
    <cfRule type="cellIs" dxfId="3" priority="21" stopIfTrue="1" operator="equal">
      <formula>"KXL"</formula>
    </cfRule>
    <cfRule type="cellIs" dxfId="2" priority="22" stopIfTrue="1" operator="equal">
      <formula>"A DN"</formula>
    </cfRule>
    <cfRule type="cellIs" dxfId="1" priority="23" stopIfTrue="1" operator="equal">
      <formula>"C"</formula>
    </cfRule>
    <cfRule type="cellIs" dxfId="0" priority="24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52" t="s">
        <v>72</v>
      </c>
      <c r="B1" s="252"/>
      <c r="C1" s="252"/>
      <c r="D1" s="252"/>
      <c r="E1" s="253" t="s">
        <v>6</v>
      </c>
      <c r="F1" s="253"/>
      <c r="G1" s="253"/>
      <c r="H1" s="253"/>
    </row>
    <row r="2" spans="1:8" ht="18.75" x14ac:dyDescent="0.25">
      <c r="A2" s="275" t="s">
        <v>73</v>
      </c>
      <c r="B2" s="275"/>
      <c r="C2" s="275"/>
      <c r="D2" s="275"/>
      <c r="E2" s="275"/>
      <c r="F2" s="275"/>
      <c r="G2" s="275"/>
      <c r="H2" s="275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5" t="s">
        <v>79</v>
      </c>
    </row>
    <row r="4" spans="1:8" ht="15.75" x14ac:dyDescent="0.25">
      <c r="A4" s="76">
        <v>1</v>
      </c>
      <c r="B4" s="77" t="s">
        <v>38</v>
      </c>
      <c r="C4" s="78">
        <v>13291200</v>
      </c>
      <c r="D4" s="79">
        <v>14211360</v>
      </c>
      <c r="E4" s="79">
        <v>14211360</v>
      </c>
      <c r="F4" s="80">
        <f>SUM(C4:E4)</f>
        <v>41713920</v>
      </c>
      <c r="G4" s="80">
        <f>F4*1%</f>
        <v>417139.20000000001</v>
      </c>
      <c r="H4" s="81"/>
    </row>
    <row r="5" spans="1:8" ht="15.75" x14ac:dyDescent="0.25">
      <c r="A5" s="76">
        <v>2</v>
      </c>
      <c r="B5" s="77" t="s">
        <v>13</v>
      </c>
      <c r="C5" s="78">
        <v>13287924</v>
      </c>
      <c r="D5" s="79">
        <v>14207857.199999999</v>
      </c>
      <c r="E5" s="82">
        <v>9471904.7999999989</v>
      </c>
      <c r="F5" s="80">
        <f t="shared" ref="F5:F12" si="0">SUM(C5:E5)</f>
        <v>36967686</v>
      </c>
      <c r="G5" s="80">
        <f t="shared" ref="G5:G13" si="1">F5*1%</f>
        <v>369676.86</v>
      </c>
      <c r="H5" s="81"/>
    </row>
    <row r="6" spans="1:8" ht="15.75" x14ac:dyDescent="0.25">
      <c r="A6" s="76">
        <v>3</v>
      </c>
      <c r="B6" s="77" t="s">
        <v>10</v>
      </c>
      <c r="C6" s="78">
        <v>13291434</v>
      </c>
      <c r="D6" s="79">
        <v>9474406.8000000007</v>
      </c>
      <c r="E6" s="79">
        <v>14333958</v>
      </c>
      <c r="F6" s="80">
        <f t="shared" si="0"/>
        <v>37099798.799999997</v>
      </c>
      <c r="G6" s="80">
        <f t="shared" si="1"/>
        <v>370997.98799999995</v>
      </c>
      <c r="H6" s="81"/>
    </row>
    <row r="7" spans="1:8" ht="15.75" x14ac:dyDescent="0.25">
      <c r="A7" s="76">
        <v>4</v>
      </c>
      <c r="B7" s="77" t="s">
        <v>15</v>
      </c>
      <c r="C7" s="78">
        <v>11466000</v>
      </c>
      <c r="D7" s="79">
        <v>12259800.000000002</v>
      </c>
      <c r="E7" s="79">
        <v>12259800.000000002</v>
      </c>
      <c r="F7" s="80">
        <f t="shared" si="0"/>
        <v>35985600</v>
      </c>
      <c r="G7" s="80">
        <f t="shared" si="1"/>
        <v>359856</v>
      </c>
      <c r="H7" s="81"/>
    </row>
    <row r="8" spans="1:8" ht="15.75" x14ac:dyDescent="0.25">
      <c r="A8" s="76">
        <v>5</v>
      </c>
      <c r="B8" s="77" t="s">
        <v>12</v>
      </c>
      <c r="C8" s="78">
        <v>10881000</v>
      </c>
      <c r="D8" s="79">
        <v>11634300.000000002</v>
      </c>
      <c r="E8" s="79">
        <v>11634300.000000002</v>
      </c>
      <c r="F8" s="80">
        <f t="shared" si="0"/>
        <v>34149600</v>
      </c>
      <c r="G8" s="80">
        <f t="shared" si="1"/>
        <v>341496</v>
      </c>
      <c r="H8" s="81"/>
    </row>
    <row r="9" spans="1:8" ht="15.75" x14ac:dyDescent="0.25">
      <c r="A9" s="76">
        <v>6</v>
      </c>
      <c r="B9" s="77" t="s">
        <v>11</v>
      </c>
      <c r="C9" s="78">
        <v>8564400</v>
      </c>
      <c r="D9" s="79">
        <v>9157320</v>
      </c>
      <c r="E9" s="79">
        <v>9157320</v>
      </c>
      <c r="F9" s="80">
        <f t="shared" si="0"/>
        <v>26879040</v>
      </c>
      <c r="G9" s="80">
        <f t="shared" si="1"/>
        <v>268790.40000000002</v>
      </c>
      <c r="H9" s="81"/>
    </row>
    <row r="10" spans="1:8" ht="15.75" x14ac:dyDescent="0.25">
      <c r="A10" s="76">
        <v>7</v>
      </c>
      <c r="B10" s="77" t="s">
        <v>8</v>
      </c>
      <c r="C10" s="78">
        <v>10927800</v>
      </c>
      <c r="D10" s="79">
        <v>11684340</v>
      </c>
      <c r="E10" s="79">
        <v>11684340</v>
      </c>
      <c r="F10" s="80">
        <f t="shared" si="0"/>
        <v>34296480</v>
      </c>
      <c r="G10" s="80">
        <f t="shared" si="1"/>
        <v>342964.8</v>
      </c>
      <c r="H10" s="81"/>
    </row>
    <row r="11" spans="1:8" ht="15.75" x14ac:dyDescent="0.25">
      <c r="A11" s="76">
        <v>8</v>
      </c>
      <c r="B11" s="77" t="s">
        <v>14</v>
      </c>
      <c r="C11" s="78">
        <v>7839000</v>
      </c>
      <c r="D11" s="79">
        <v>8381700</v>
      </c>
      <c r="E11" s="79">
        <v>8381700</v>
      </c>
      <c r="F11" s="80">
        <f t="shared" si="0"/>
        <v>24602400</v>
      </c>
      <c r="G11" s="80">
        <f t="shared" si="1"/>
        <v>246024</v>
      </c>
      <c r="H11" s="81"/>
    </row>
    <row r="12" spans="1:8" ht="31.5" x14ac:dyDescent="0.25">
      <c r="A12" s="76">
        <v>9</v>
      </c>
      <c r="B12" s="77" t="s">
        <v>41</v>
      </c>
      <c r="C12" s="78">
        <v>7792200</v>
      </c>
      <c r="D12" s="79">
        <v>8331660</v>
      </c>
      <c r="E12" s="79">
        <v>8331660</v>
      </c>
      <c r="F12" s="80">
        <f t="shared" si="0"/>
        <v>24455520</v>
      </c>
      <c r="G12" s="80">
        <f t="shared" si="1"/>
        <v>244555.2</v>
      </c>
      <c r="H12" s="81"/>
    </row>
    <row r="13" spans="1:8" ht="15.75" x14ac:dyDescent="0.25">
      <c r="A13" s="276" t="s">
        <v>7</v>
      </c>
      <c r="B13" s="276"/>
      <c r="C13" s="276"/>
      <c r="D13" s="276"/>
      <c r="E13" s="276"/>
      <c r="F13" s="83">
        <f>SUM(F4:F12)</f>
        <v>296150044.80000001</v>
      </c>
      <c r="G13" s="80">
        <f t="shared" si="1"/>
        <v>2961500.4480000003</v>
      </c>
      <c r="H13" s="81"/>
    </row>
    <row r="14" spans="1:8" ht="15.75" x14ac:dyDescent="0.25">
      <c r="A14" s="84"/>
      <c r="B14" s="84"/>
      <c r="C14" s="85"/>
      <c r="D14" s="84"/>
      <c r="E14" s="84"/>
      <c r="F14" s="84"/>
    </row>
    <row r="15" spans="1:8" ht="15.75" x14ac:dyDescent="0.25">
      <c r="A15" s="271" t="s">
        <v>44</v>
      </c>
      <c r="B15" s="271"/>
      <c r="C15" s="86">
        <f>G13*30%</f>
        <v>888450.1344000001</v>
      </c>
      <c r="D15" s="87" t="s">
        <v>33</v>
      </c>
      <c r="E15" s="88"/>
      <c r="F15" s="89"/>
    </row>
    <row r="16" spans="1:8" ht="15.75" x14ac:dyDescent="0.25">
      <c r="A16" s="271" t="s">
        <v>45</v>
      </c>
      <c r="B16" s="271"/>
      <c r="C16" s="86">
        <f>G13*70%</f>
        <v>2073050.3136</v>
      </c>
      <c r="D16" s="87" t="s">
        <v>33</v>
      </c>
      <c r="E16" s="88"/>
      <c r="F16" s="89"/>
    </row>
    <row r="17" spans="1:8" ht="15.75" x14ac:dyDescent="0.25">
      <c r="A17" s="90"/>
      <c r="B17" s="90"/>
      <c r="C17" s="91"/>
      <c r="D17" s="90"/>
      <c r="E17" s="90"/>
      <c r="F17" s="92"/>
    </row>
    <row r="18" spans="1:8" ht="15.75" x14ac:dyDescent="0.25">
      <c r="A18" s="93"/>
      <c r="B18" s="93"/>
      <c r="C18" s="94"/>
      <c r="E18" s="95"/>
      <c r="F18" s="272" t="s">
        <v>62</v>
      </c>
      <c r="G18" s="272"/>
      <c r="H18" s="272"/>
    </row>
    <row r="19" spans="1:8" ht="15.75" x14ac:dyDescent="0.25">
      <c r="A19" s="269" t="s">
        <v>37</v>
      </c>
      <c r="B19" s="269"/>
      <c r="C19" s="269"/>
      <c r="E19" s="96"/>
      <c r="F19" s="269" t="s">
        <v>47</v>
      </c>
      <c r="G19" s="269"/>
      <c r="H19" s="269"/>
    </row>
    <row r="20" spans="1:8" ht="16.5" x14ac:dyDescent="0.25">
      <c r="A20" s="94"/>
      <c r="B20" s="94"/>
      <c r="C20" s="94"/>
      <c r="E20" s="97"/>
      <c r="F20" s="270" t="s">
        <v>36</v>
      </c>
      <c r="G20" s="270"/>
      <c r="H20" s="270"/>
    </row>
    <row r="21" spans="1:8" x14ac:dyDescent="0.25">
      <c r="A21" s="94"/>
      <c r="B21" s="94"/>
      <c r="C21" s="94"/>
      <c r="D21" s="94"/>
      <c r="E21" s="94"/>
      <c r="F21" s="94"/>
    </row>
    <row r="22" spans="1:8" x14ac:dyDescent="0.25">
      <c r="A22" s="94"/>
      <c r="B22" s="94"/>
      <c r="C22" s="94"/>
      <c r="D22" s="94"/>
      <c r="E22" s="94"/>
      <c r="F22" s="94"/>
    </row>
    <row r="23" spans="1:8" x14ac:dyDescent="0.25">
      <c r="A23" s="94"/>
      <c r="B23" s="94"/>
      <c r="C23" s="94"/>
      <c r="D23" s="94"/>
      <c r="E23" s="94"/>
      <c r="F23" s="94"/>
    </row>
    <row r="24" spans="1:8" x14ac:dyDescent="0.25">
      <c r="A24" s="94"/>
      <c r="B24" s="94"/>
      <c r="C24" s="94"/>
      <c r="D24" s="94"/>
      <c r="E24" s="94"/>
      <c r="F24" s="94"/>
    </row>
    <row r="25" spans="1:8" x14ac:dyDescent="0.25">
      <c r="A25" s="98"/>
      <c r="B25" s="94"/>
      <c r="C25" s="98"/>
      <c r="D25" s="98"/>
      <c r="E25" s="98"/>
      <c r="F25" s="98"/>
    </row>
    <row r="26" spans="1:8" ht="18.75" x14ac:dyDescent="0.3">
      <c r="A26" s="268" t="s">
        <v>14</v>
      </c>
      <c r="B26" s="268"/>
      <c r="C26" s="268"/>
      <c r="E26" s="99"/>
      <c r="F26" s="268" t="s">
        <v>13</v>
      </c>
      <c r="G26" s="268"/>
      <c r="H26" s="268"/>
    </row>
    <row r="27" spans="1:8" ht="15.75" x14ac:dyDescent="0.25">
      <c r="A27" s="90"/>
      <c r="B27" s="90"/>
      <c r="C27" s="90"/>
      <c r="D27" s="93"/>
      <c r="E27" s="93"/>
      <c r="F27" s="93"/>
    </row>
  </sheetData>
  <mergeCells count="12">
    <mergeCell ref="A16:B16"/>
    <mergeCell ref="A1:D1"/>
    <mergeCell ref="E1:H1"/>
    <mergeCell ref="A2:H2"/>
    <mergeCell ref="A13:E13"/>
    <mergeCell ref="A15:B15"/>
    <mergeCell ref="F18:H18"/>
    <mergeCell ref="A19:C19"/>
    <mergeCell ref="F19:H19"/>
    <mergeCell ref="F20:H20"/>
    <mergeCell ref="A26:C26"/>
    <mergeCell ref="F26:H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THANG 1</vt:lpstr>
      <vt:lpstr>THANG 2</vt:lpstr>
      <vt:lpstr>THANG 3</vt:lpstr>
      <vt:lpstr>QUI I</vt:lpstr>
      <vt:lpstr>THANG-4</vt:lpstr>
      <vt:lpstr>THANG-5</vt:lpstr>
      <vt:lpstr>THANG-6</vt:lpstr>
      <vt:lpstr>QUY II</vt:lpstr>
      <vt:lpstr>THU NHAP TANG THEM QUY 2</vt:lpstr>
      <vt:lpstr>ABC </vt:lpstr>
      <vt:lpstr>THU NHAP TANG THEM QUY 1</vt:lpstr>
      <vt:lpstr>'ABC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Akaruz</cp:lastModifiedBy>
  <cp:lastPrinted>2019-07-09T03:13:22Z</cp:lastPrinted>
  <dcterms:created xsi:type="dcterms:W3CDTF">2017-08-14T00:21:34Z</dcterms:created>
  <dcterms:modified xsi:type="dcterms:W3CDTF">2019-07-09T03:13:22Z</dcterms:modified>
</cp:coreProperties>
</file>